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PP\Examens\BAC ENQ59\BAC 2024 ENQ59\"/>
    </mc:Choice>
  </mc:AlternateContent>
  <xr:revisionPtr revIDLastSave="0" documentId="13_ncr:1_{C1C338E1-3F87-4E3E-9159-72BCE3625391}" xr6:coauthVersionLast="36" xr6:coauthVersionMax="36" xr10:uidLastSave="{00000000-0000-0000-0000-000000000000}"/>
  <bookViews>
    <workbookView xWindow="0" yWindow="0" windowWidth="28800" windowHeight="11325" xr2:uid="{5934C473-5217-4578-8543-69497568BE17}"/>
  </bookViews>
  <sheets>
    <sheet name="bac genéral" sheetId="2" r:id="rId1"/>
    <sheet name="bac techno" sheetId="3" r:id="rId2"/>
    <sheet name="bac pro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2" l="1"/>
  <c r="E24" i="2"/>
  <c r="E23" i="2"/>
  <c r="E22" i="2"/>
  <c r="E21" i="2"/>
  <c r="P37" i="3"/>
  <c r="P36" i="3"/>
  <c r="P35" i="3"/>
  <c r="P34" i="3"/>
  <c r="P33" i="3"/>
  <c r="D25" i="2"/>
  <c r="D24" i="2"/>
  <c r="D23" i="2"/>
  <c r="D22" i="2"/>
  <c r="D21" i="2"/>
  <c r="J17" i="1" l="1"/>
  <c r="I17" i="1"/>
  <c r="H17" i="1"/>
  <c r="F17" i="1"/>
  <c r="E17" i="1"/>
  <c r="D17" i="1"/>
  <c r="C17" i="1"/>
  <c r="B17" i="1"/>
  <c r="F16" i="1"/>
  <c r="D16" i="1"/>
  <c r="F15" i="1"/>
  <c r="F8" i="1"/>
  <c r="G19" i="3"/>
  <c r="G20" i="3"/>
  <c r="G21" i="3"/>
  <c r="G22" i="3"/>
  <c r="G23" i="3"/>
  <c r="G24" i="3"/>
  <c r="G25" i="3"/>
  <c r="G7" i="3"/>
  <c r="G8" i="3"/>
  <c r="G9" i="3"/>
  <c r="G10" i="3"/>
  <c r="G11" i="3"/>
  <c r="G12" i="3"/>
  <c r="O37" i="3"/>
  <c r="O34" i="3"/>
  <c r="O35" i="3"/>
  <c r="O36" i="3"/>
  <c r="O33" i="3"/>
  <c r="E27" i="1" l="1"/>
  <c r="D27" i="1"/>
  <c r="C27" i="1"/>
  <c r="B27" i="1"/>
  <c r="G26" i="1"/>
  <c r="F26" i="1"/>
  <c r="G25" i="1"/>
  <c r="F25" i="1"/>
  <c r="G24" i="1"/>
  <c r="G27" i="1" s="1"/>
  <c r="F24" i="1"/>
  <c r="F23" i="1"/>
  <c r="K8" i="1"/>
  <c r="K7" i="1"/>
  <c r="K16" i="1"/>
  <c r="N37" i="3"/>
  <c r="M37" i="3"/>
  <c r="L37" i="3"/>
  <c r="K37" i="3"/>
  <c r="J37" i="3"/>
  <c r="I37" i="3"/>
  <c r="H37" i="3"/>
  <c r="G37" i="3"/>
  <c r="F37" i="3"/>
  <c r="E37" i="3"/>
  <c r="D37" i="3"/>
  <c r="F26" i="3"/>
  <c r="E26" i="3"/>
  <c r="D26" i="3"/>
  <c r="C26" i="3"/>
  <c r="B26" i="3"/>
  <c r="C25" i="2"/>
  <c r="B25" i="2"/>
  <c r="F27" i="1" l="1"/>
  <c r="G15" i="1"/>
  <c r="C37" i="3"/>
  <c r="B37" i="3"/>
  <c r="E13" i="3"/>
  <c r="G16" i="1" l="1"/>
  <c r="G17" i="1"/>
  <c r="I26" i="3" l="1"/>
  <c r="J8" i="3"/>
  <c r="J9" i="3"/>
  <c r="J10" i="3"/>
  <c r="J11" i="3"/>
  <c r="J12" i="3"/>
  <c r="J7" i="3"/>
  <c r="I9" i="1"/>
  <c r="I13" i="3"/>
  <c r="J14" i="2"/>
  <c r="G14" i="2"/>
  <c r="J6" i="2"/>
  <c r="H26" i="3"/>
  <c r="H13" i="3"/>
  <c r="F13" i="3"/>
  <c r="C13" i="3"/>
  <c r="H9" i="1"/>
  <c r="F9" i="1"/>
  <c r="E9" i="1"/>
  <c r="C9" i="1"/>
  <c r="L11" i="3" l="1"/>
  <c r="M11" i="3" s="1"/>
  <c r="K26" i="3"/>
  <c r="K13" i="3"/>
  <c r="L14" i="2"/>
  <c r="K9" i="1"/>
  <c r="D9" i="1"/>
  <c r="L9" i="1" s="1"/>
  <c r="M9" i="1" s="1"/>
  <c r="L8" i="1"/>
  <c r="M8" i="1" s="1"/>
  <c r="L16" i="1"/>
  <c r="L15" i="1"/>
  <c r="G8" i="1"/>
  <c r="L7" i="1"/>
  <c r="M7" i="1" s="1"/>
  <c r="G7" i="1"/>
  <c r="L7" i="3"/>
  <c r="M7" i="3" s="1"/>
  <c r="J13" i="3"/>
  <c r="L8" i="3"/>
  <c r="M8" i="3" s="1"/>
  <c r="D13" i="3"/>
  <c r="G13" i="3" s="1"/>
  <c r="L10" i="3"/>
  <c r="M10" i="3" s="1"/>
  <c r="L12" i="3"/>
  <c r="M12" i="3" s="1"/>
  <c r="L9" i="3"/>
  <c r="M9" i="3" s="1"/>
  <c r="G6" i="2"/>
  <c r="L6" i="2"/>
  <c r="M6" i="2" s="1"/>
  <c r="B13" i="3" l="1"/>
  <c r="L17" i="1"/>
  <c r="G9" i="1"/>
  <c r="B9" i="1"/>
  <c r="L13" i="3"/>
  <c r="M13" i="3" s="1"/>
  <c r="J22" i="3"/>
  <c r="L22" i="3" s="1"/>
  <c r="J21" i="3"/>
  <c r="L21" i="3" s="1"/>
  <c r="J23" i="3"/>
  <c r="L23" i="3" s="1"/>
  <c r="J20" i="3"/>
  <c r="L20" i="3" s="1"/>
  <c r="J24" i="3"/>
  <c r="L24" i="3" s="1"/>
  <c r="J19" i="3"/>
  <c r="L19" i="3" s="1"/>
  <c r="J25" i="3"/>
  <c r="L25" i="3" s="1"/>
  <c r="J26" i="3" l="1"/>
  <c r="L26" i="3" s="1"/>
  <c r="G26" i="3"/>
</calcChain>
</file>

<file path=xl/sharedStrings.xml><?xml version="1.0" encoding="utf-8"?>
<sst xmlns="http://schemas.openxmlformats.org/spreadsheetml/2006/main" count="185" uniqueCount="45">
  <si>
    <t>BAC PRO</t>
  </si>
  <si>
    <t>INSCRITS</t>
  </si>
  <si>
    <t>ABSENTS</t>
  </si>
  <si>
    <t>ADMIS</t>
  </si>
  <si>
    <t>PRESENTS</t>
  </si>
  <si>
    <t>1ER GROUPE</t>
  </si>
  <si>
    <t>SERIE</t>
  </si>
  <si>
    <t>AJOURNES</t>
  </si>
  <si>
    <t>DOMAINE PRODUCTION</t>
  </si>
  <si>
    <t>DOMAINE DES SERVICES</t>
  </si>
  <si>
    <t>TOTAL</t>
  </si>
  <si>
    <t>BAC GENERAL</t>
  </si>
  <si>
    <t>BAC TECHNO</t>
  </si>
  <si>
    <t>STI2D</t>
  </si>
  <si>
    <t>STD2A</t>
  </si>
  <si>
    <t>STL</t>
  </si>
  <si>
    <t>ST2S</t>
  </si>
  <si>
    <t>STMG</t>
  </si>
  <si>
    <t>STHR</t>
  </si>
  <si>
    <t>Académie de Strasbourg</t>
  </si>
  <si>
    <t>MENTION</t>
  </si>
  <si>
    <t>% de mentions parmi les admis au 1er groupe</t>
  </si>
  <si>
    <t>TRES BIEN AVEC FELICITATION DU JURY</t>
  </si>
  <si>
    <t>TRES BIEN</t>
  </si>
  <si>
    <t xml:space="preserve">BIEN </t>
  </si>
  <si>
    <t>ASSEZ BIEN</t>
  </si>
  <si>
    <t>TRES  BIEN AVEC FELICITATION DU JURY</t>
  </si>
  <si>
    <t>domaine production</t>
  </si>
  <si>
    <t>domaine des services</t>
  </si>
  <si>
    <t>France + DOM</t>
  </si>
  <si>
    <t>STTMD</t>
  </si>
  <si>
    <t>2EME GROUPE</t>
  </si>
  <si>
    <t xml:space="preserve"> TOTAL ADMIS </t>
  </si>
  <si>
    <t xml:space="preserve"> TOTAL AJOURNES</t>
  </si>
  <si>
    <t>ADMIS AU 2EME GROUPE</t>
  </si>
  <si>
    <t>Évolution du taux de réussite</t>
  </si>
  <si>
    <t>AUTORISES A PASSER LE SECOND GROUPE</t>
  </si>
  <si>
    <t>Taux de réussite juin 2023 1er et 2nd groupe</t>
  </si>
  <si>
    <t>session 2023</t>
  </si>
  <si>
    <t>Taux de réussite juin 2024 1er et 2nd groupe</t>
  </si>
  <si>
    <t>Taux de résussite  2023</t>
  </si>
  <si>
    <t>Taux de réussite juin 2024 1er groupe</t>
  </si>
  <si>
    <t>taux de réussite juin 2024 1er groupe</t>
  </si>
  <si>
    <t>session 2024</t>
  </si>
  <si>
    <t>Taux de réussite juin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</si>
</sst>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2"/>
      <name val="Arial"/>
      <family val="2"/>
    </font>
    <font>
      <i/>
      <sz val="10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9" tint="0.3999755851924192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/>
    <xf numFmtId="0" fontId="2" fillId="0" borderId="4" xfId="0" applyFont="1" applyBorder="1"/>
    <xf numFmtId="164" fontId="4" fillId="2" borderId="4" xfId="0" applyNumberFormat="1" applyFont="1" applyFill="1" applyBorder="1" applyAlignment="1">
      <alignment horizontal="center"/>
    </xf>
    <xf numFmtId="164" fontId="5" fillId="0" borderId="0" xfId="0" applyNumberFormat="1" applyFont="1" applyBorder="1"/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4" fillId="0" borderId="4" xfId="0" applyFont="1" applyBorder="1"/>
    <xf numFmtId="0" fontId="2" fillId="0" borderId="0" xfId="0" applyFont="1"/>
    <xf numFmtId="164" fontId="4" fillId="3" borderId="4" xfId="0" applyNumberFormat="1" applyFont="1" applyFill="1" applyBorder="1" applyAlignment="1">
      <alignment horizontal="center"/>
    </xf>
    <xf numFmtId="0" fontId="2" fillId="0" borderId="4" xfId="0" applyFont="1" applyFill="1" applyBorder="1"/>
    <xf numFmtId="164" fontId="4" fillId="0" borderId="4" xfId="0" applyNumberFormat="1" applyFont="1" applyFill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8" fillId="4" borderId="0" xfId="0" applyFont="1" applyFill="1"/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164" fontId="0" fillId="0" borderId="0" xfId="0" applyNumberFormat="1" applyBorder="1"/>
    <xf numFmtId="0" fontId="3" fillId="0" borderId="0" xfId="0" applyFont="1" applyAlignment="1"/>
    <xf numFmtId="0" fontId="5" fillId="0" borderId="0" xfId="0" applyFont="1" applyAlignment="1"/>
    <xf numFmtId="0" fontId="5" fillId="0" borderId="0" xfId="0" applyFont="1"/>
    <xf numFmtId="0" fontId="0" fillId="0" borderId="0" xfId="0" applyAlignment="1"/>
    <xf numFmtId="0" fontId="9" fillId="0" borderId="0" xfId="0" applyFont="1" applyAlignment="1"/>
    <xf numFmtId="0" fontId="10" fillId="0" borderId="0" xfId="0" applyFont="1" applyAlignment="1"/>
    <xf numFmtId="0" fontId="10" fillId="0" borderId="0" xfId="0" applyFont="1"/>
    <xf numFmtId="164" fontId="10" fillId="0" borderId="0" xfId="0" applyNumberFormat="1" applyFont="1"/>
    <xf numFmtId="0" fontId="2" fillId="0" borderId="14" xfId="0" applyFont="1" applyBorder="1" applyAlignment="1">
      <alignment horizontal="center"/>
    </xf>
    <xf numFmtId="0" fontId="0" fillId="0" borderId="15" xfId="0" applyBorder="1"/>
    <xf numFmtId="0" fontId="6" fillId="0" borderId="16" xfId="0" applyFont="1" applyFill="1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0" fillId="0" borderId="24" xfId="0" applyBorder="1"/>
    <xf numFmtId="0" fontId="6" fillId="0" borderId="25" xfId="0" applyFont="1" applyFill="1" applyBorder="1" applyAlignment="1">
      <alignment horizontal="center"/>
    </xf>
    <xf numFmtId="164" fontId="2" fillId="0" borderId="27" xfId="0" applyNumberFormat="1" applyFont="1" applyBorder="1" applyAlignment="1">
      <alignment horizontal="center"/>
    </xf>
    <xf numFmtId="0" fontId="2" fillId="0" borderId="28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/>
    <xf numFmtId="3" fontId="4" fillId="0" borderId="4" xfId="0" applyNumberFormat="1" applyFont="1" applyBorder="1"/>
    <xf numFmtId="0" fontId="2" fillId="0" borderId="30" xfId="0" applyFont="1" applyFill="1" applyBorder="1" applyAlignment="1">
      <alignment horizontal="center" vertical="center"/>
    </xf>
    <xf numFmtId="3" fontId="2" fillId="0" borderId="31" xfId="0" applyNumberFormat="1" applyFont="1" applyFill="1" applyBorder="1" applyAlignment="1">
      <alignment horizontal="center"/>
    </xf>
    <xf numFmtId="3" fontId="2" fillId="0" borderId="3" xfId="0" applyNumberFormat="1" applyFont="1" applyFill="1" applyBorder="1" applyAlignment="1">
      <alignment horizontal="center"/>
    </xf>
    <xf numFmtId="3" fontId="2" fillId="0" borderId="4" xfId="0" applyNumberFormat="1" applyFont="1" applyFill="1" applyBorder="1"/>
    <xf numFmtId="3" fontId="2" fillId="0" borderId="4" xfId="0" applyNumberFormat="1" applyFont="1" applyBorder="1"/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/>
    </xf>
    <xf numFmtId="3" fontId="2" fillId="0" borderId="13" xfId="0" applyNumberFormat="1" applyFont="1" applyFill="1" applyBorder="1" applyAlignment="1">
      <alignment horizontal="center"/>
    </xf>
    <xf numFmtId="3" fontId="2" fillId="0" borderId="10" xfId="0" applyNumberFormat="1" applyFont="1" applyFill="1" applyBorder="1" applyAlignment="1">
      <alignment horizontal="center"/>
    </xf>
    <xf numFmtId="3" fontId="2" fillId="0" borderId="26" xfId="0" applyNumberFormat="1" applyFont="1" applyFill="1" applyBorder="1" applyAlignment="1">
      <alignment horizontal="center"/>
    </xf>
    <xf numFmtId="3" fontId="2" fillId="0" borderId="12" xfId="0" applyNumberFormat="1" applyFont="1" applyFill="1" applyBorder="1" applyAlignment="1">
      <alignment horizontal="center"/>
    </xf>
    <xf numFmtId="0" fontId="6" fillId="0" borderId="32" xfId="0" applyFont="1" applyFill="1" applyBorder="1" applyAlignment="1">
      <alignment horizontal="center"/>
    </xf>
    <xf numFmtId="165" fontId="5" fillId="0" borderId="7" xfId="0" applyNumberFormat="1" applyFont="1" applyBorder="1" applyAlignment="1">
      <alignment vertical="center"/>
    </xf>
    <xf numFmtId="165" fontId="5" fillId="0" borderId="18" xfId="0" applyNumberFormat="1" applyFont="1" applyBorder="1"/>
    <xf numFmtId="165" fontId="5" fillId="0" borderId="10" xfId="0" applyNumberFormat="1" applyFont="1" applyBorder="1"/>
    <xf numFmtId="165" fontId="5" fillId="0" borderId="12" xfId="0" applyNumberFormat="1" applyFont="1" applyBorder="1"/>
    <xf numFmtId="0" fontId="6" fillId="0" borderId="33" xfId="0" applyFont="1" applyFill="1" applyBorder="1" applyAlignment="1">
      <alignment horizontal="center"/>
    </xf>
    <xf numFmtId="165" fontId="5" fillId="0" borderId="4" xfId="0" applyNumberFormat="1" applyFont="1" applyBorder="1" applyAlignment="1">
      <alignment vertical="center" wrapText="1"/>
    </xf>
    <xf numFmtId="165" fontId="5" fillId="0" borderId="34" xfId="0" applyNumberFormat="1" applyFont="1" applyBorder="1" applyAlignment="1">
      <alignment vertical="center" wrapText="1"/>
    </xf>
    <xf numFmtId="165" fontId="5" fillId="0" borderId="4" xfId="0" applyNumberFormat="1" applyFont="1" applyBorder="1"/>
    <xf numFmtId="165" fontId="5" fillId="0" borderId="34" xfId="0" applyNumberFormat="1" applyFont="1" applyBorder="1"/>
    <xf numFmtId="165" fontId="5" fillId="0" borderId="19" xfId="0" applyNumberFormat="1" applyFont="1" applyBorder="1"/>
    <xf numFmtId="165" fontId="5" fillId="0" borderId="20" xfId="0" applyNumberFormat="1" applyFont="1" applyBorder="1"/>
    <xf numFmtId="0" fontId="6" fillId="0" borderId="15" xfId="0" applyFont="1" applyFill="1" applyBorder="1" applyAlignment="1">
      <alignment horizontal="center"/>
    </xf>
    <xf numFmtId="165" fontId="5" fillId="0" borderId="17" xfId="0" applyNumberFormat="1" applyFont="1" applyBorder="1"/>
    <xf numFmtId="165" fontId="11" fillId="0" borderId="35" xfId="0" applyNumberFormat="1" applyFont="1" applyBorder="1"/>
    <xf numFmtId="165" fontId="5" fillId="0" borderId="14" xfId="0" applyNumberFormat="1" applyFont="1" applyBorder="1" applyAlignment="1">
      <alignment vertical="center"/>
    </xf>
    <xf numFmtId="0" fontId="0" fillId="0" borderId="36" xfId="0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1" fillId="0" borderId="37" xfId="0" applyFont="1" applyBorder="1"/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2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2" fillId="0" borderId="22" xfId="0" applyFont="1" applyBorder="1" applyAlignment="1">
      <alignment horizontal="center"/>
    </xf>
    <xf numFmtId="0" fontId="0" fillId="0" borderId="23" xfId="0" applyBorder="1" applyAlignme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0" borderId="2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D8204-26BB-4185-8080-03DAE29EFF6C}">
  <sheetPr>
    <pageSetUpPr fitToPage="1"/>
  </sheetPr>
  <dimension ref="A1:N25"/>
  <sheetViews>
    <sheetView tabSelected="1" workbookViewId="0"/>
  </sheetViews>
  <sheetFormatPr baseColWidth="10" defaultRowHeight="15" x14ac:dyDescent="0.25"/>
  <cols>
    <col min="1" max="1" width="21" customWidth="1"/>
    <col min="2" max="2" width="16" customWidth="1"/>
    <col min="3" max="3" width="18.5703125" customWidth="1"/>
    <col min="4" max="4" width="16.42578125" customWidth="1"/>
    <col min="5" max="5" width="15.5703125" customWidth="1"/>
    <col min="6" max="6" width="24.5703125" customWidth="1"/>
    <col min="7" max="7" width="22.140625" customWidth="1"/>
    <col min="8" max="8" width="19.28515625" customWidth="1"/>
    <col min="9" max="9" width="14.42578125" bestFit="1" customWidth="1"/>
    <col min="10" max="10" width="21.85546875" customWidth="1"/>
    <col min="11" max="11" width="20.28515625" customWidth="1"/>
    <col min="12" max="12" width="23.42578125" customWidth="1"/>
    <col min="13" max="13" width="16.140625" bestFit="1" customWidth="1"/>
    <col min="14" max="14" width="18" customWidth="1"/>
  </cols>
  <sheetData>
    <row r="1" spans="1:14" x14ac:dyDescent="0.25">
      <c r="A1" s="17" t="s">
        <v>11</v>
      </c>
    </row>
    <row r="3" spans="1:14" ht="15.75" x14ac:dyDescent="0.25">
      <c r="A3" s="16" t="s">
        <v>19</v>
      </c>
    </row>
    <row r="4" spans="1:14" ht="72.75" customHeight="1" x14ac:dyDescent="0.25">
      <c r="A4" s="1"/>
      <c r="B4" s="1"/>
      <c r="C4" s="1"/>
      <c r="D4" s="90" t="s">
        <v>5</v>
      </c>
      <c r="E4" s="91"/>
      <c r="F4" s="91"/>
      <c r="G4" s="91"/>
      <c r="H4" s="92"/>
      <c r="I4" s="88" t="s">
        <v>31</v>
      </c>
      <c r="J4" s="89"/>
      <c r="K4" s="89"/>
      <c r="L4" s="89"/>
      <c r="M4" s="89"/>
      <c r="N4" s="89"/>
    </row>
    <row r="5" spans="1:14" ht="108" customHeight="1" thickBot="1" x14ac:dyDescent="0.3">
      <c r="A5" s="3" t="s">
        <v>6</v>
      </c>
      <c r="B5" s="3" t="s">
        <v>1</v>
      </c>
      <c r="C5" s="3" t="s">
        <v>2</v>
      </c>
      <c r="D5" s="3" t="s">
        <v>4</v>
      </c>
      <c r="E5" s="3" t="s">
        <v>3</v>
      </c>
      <c r="F5" s="51" t="s">
        <v>7</v>
      </c>
      <c r="G5" s="3" t="s">
        <v>41</v>
      </c>
      <c r="H5" s="10" t="s">
        <v>36</v>
      </c>
      <c r="I5" s="10" t="s">
        <v>34</v>
      </c>
      <c r="J5" s="10" t="s">
        <v>32</v>
      </c>
      <c r="K5" s="10" t="s">
        <v>33</v>
      </c>
      <c r="L5" s="10" t="s">
        <v>39</v>
      </c>
      <c r="M5" s="52" t="s">
        <v>35</v>
      </c>
      <c r="N5" s="53" t="s">
        <v>40</v>
      </c>
    </row>
    <row r="6" spans="1:14" ht="21" thickBot="1" x14ac:dyDescent="0.35">
      <c r="A6" s="9" t="s">
        <v>10</v>
      </c>
      <c r="B6" s="56">
        <v>10566</v>
      </c>
      <c r="C6" s="11">
        <v>35</v>
      </c>
      <c r="D6" s="56">
        <v>10531</v>
      </c>
      <c r="E6" s="56">
        <v>9757</v>
      </c>
      <c r="F6" s="11">
        <v>197</v>
      </c>
      <c r="G6" s="7">
        <f>E6/D6</f>
        <v>0.92650270629569842</v>
      </c>
      <c r="H6" s="11">
        <v>577</v>
      </c>
      <c r="I6" s="11">
        <v>401</v>
      </c>
      <c r="J6" s="56">
        <f>I6+E6</f>
        <v>10158</v>
      </c>
      <c r="K6" s="11">
        <v>373</v>
      </c>
      <c r="L6" s="7">
        <f>J6/D6</f>
        <v>0.96458076156110528</v>
      </c>
      <c r="M6" s="7">
        <f>L6-N6</f>
        <v>5.8076156110531407E-4</v>
      </c>
      <c r="N6" s="50">
        <v>0.96399999999999997</v>
      </c>
    </row>
    <row r="11" spans="1:14" ht="15.75" x14ac:dyDescent="0.25">
      <c r="A11" s="16" t="s">
        <v>29</v>
      </c>
    </row>
    <row r="12" spans="1:14" ht="56.25" customHeight="1" x14ac:dyDescent="0.25">
      <c r="A12" s="1"/>
      <c r="B12" s="1"/>
      <c r="C12" s="1"/>
      <c r="D12" s="90" t="s">
        <v>5</v>
      </c>
      <c r="E12" s="91"/>
      <c r="F12" s="91"/>
      <c r="G12" s="91"/>
      <c r="H12" s="95"/>
      <c r="I12" s="88" t="s">
        <v>31</v>
      </c>
      <c r="J12" s="89"/>
      <c r="K12" s="89"/>
      <c r="L12" s="89"/>
    </row>
    <row r="13" spans="1:14" ht="72" x14ac:dyDescent="0.25">
      <c r="A13" s="3" t="s">
        <v>6</v>
      </c>
      <c r="B13" s="3" t="s">
        <v>1</v>
      </c>
      <c r="C13" s="3" t="s">
        <v>2</v>
      </c>
      <c r="D13" s="3" t="s">
        <v>4</v>
      </c>
      <c r="E13" s="3" t="s">
        <v>3</v>
      </c>
      <c r="F13" s="3" t="s">
        <v>7</v>
      </c>
      <c r="G13" s="3" t="s">
        <v>42</v>
      </c>
      <c r="H13" s="10" t="s">
        <v>36</v>
      </c>
      <c r="I13" s="10" t="s">
        <v>34</v>
      </c>
      <c r="J13" s="10" t="s">
        <v>32</v>
      </c>
      <c r="K13" s="10" t="s">
        <v>33</v>
      </c>
      <c r="L13" s="10" t="s">
        <v>37</v>
      </c>
    </row>
    <row r="14" spans="1:14" ht="20.25" x14ac:dyDescent="0.3">
      <c r="A14" s="9" t="s">
        <v>10</v>
      </c>
      <c r="B14" s="56">
        <v>388933</v>
      </c>
      <c r="C14" s="56">
        <v>1465</v>
      </c>
      <c r="D14" s="56">
        <v>387468</v>
      </c>
      <c r="E14" s="56">
        <v>353205</v>
      </c>
      <c r="F14" s="56">
        <v>7509</v>
      </c>
      <c r="G14" s="7">
        <f>E14/D14</f>
        <v>0.91157205240174677</v>
      </c>
      <c r="H14" s="56">
        <v>26754</v>
      </c>
      <c r="I14" s="56">
        <v>19124</v>
      </c>
      <c r="J14" s="56">
        <f>I14+E14</f>
        <v>372329</v>
      </c>
      <c r="K14" s="56">
        <v>15139</v>
      </c>
      <c r="L14" s="7">
        <f>J14/D14</f>
        <v>0.96092838634416267</v>
      </c>
    </row>
    <row r="17" spans="1:5" ht="15.75" x14ac:dyDescent="0.25">
      <c r="A17" s="16" t="s">
        <v>19</v>
      </c>
    </row>
    <row r="18" spans="1:5" ht="15.75" thickBot="1" x14ac:dyDescent="0.3"/>
    <row r="19" spans="1:5" ht="18.75" thickBot="1" x14ac:dyDescent="0.3">
      <c r="A19" s="41" t="s">
        <v>20</v>
      </c>
      <c r="B19" s="93" t="s">
        <v>10</v>
      </c>
      <c r="C19" s="94"/>
      <c r="D19" s="93" t="s">
        <v>10</v>
      </c>
      <c r="E19" s="94"/>
    </row>
    <row r="20" spans="1:5" ht="15.75" thickBot="1" x14ac:dyDescent="0.3">
      <c r="A20" s="42"/>
      <c r="B20" s="68" t="s">
        <v>43</v>
      </c>
      <c r="C20" s="43" t="s">
        <v>38</v>
      </c>
      <c r="D20" s="68" t="s">
        <v>43</v>
      </c>
      <c r="E20" s="80" t="s">
        <v>38</v>
      </c>
    </row>
    <row r="21" spans="1:5" ht="72.75" thickBot="1" x14ac:dyDescent="0.3">
      <c r="A21" s="44" t="s">
        <v>26</v>
      </c>
      <c r="B21" s="57">
        <v>221</v>
      </c>
      <c r="C21" s="57">
        <v>226</v>
      </c>
      <c r="D21" s="69">
        <f>B21/10531*100</f>
        <v>2.0985661380685592</v>
      </c>
      <c r="E21" s="83">
        <f>C21/10346*100</f>
        <v>2.1844190991687609</v>
      </c>
    </row>
    <row r="22" spans="1:5" ht="18" x14ac:dyDescent="0.25">
      <c r="A22" s="45" t="s">
        <v>23</v>
      </c>
      <c r="B22" s="58">
        <v>1582</v>
      </c>
      <c r="C22" s="58">
        <v>1587</v>
      </c>
      <c r="D22" s="70">
        <f t="shared" ref="D22:D25" si="0">B22/10531*100</f>
        <v>15.022315069793942</v>
      </c>
      <c r="E22" s="81">
        <f t="shared" ref="E22:E25" si="1">C22/10346*100</f>
        <v>15.339261550357627</v>
      </c>
    </row>
    <row r="23" spans="1:5" ht="18" x14ac:dyDescent="0.25">
      <c r="A23" s="46" t="s">
        <v>24</v>
      </c>
      <c r="B23" s="59">
        <v>2804</v>
      </c>
      <c r="C23" s="59">
        <v>2701</v>
      </c>
      <c r="D23" s="71">
        <f t="shared" si="0"/>
        <v>26.626151362643625</v>
      </c>
      <c r="E23" s="78">
        <f t="shared" si="1"/>
        <v>26.106707906437272</v>
      </c>
    </row>
    <row r="24" spans="1:5" ht="18" x14ac:dyDescent="0.25">
      <c r="A24" s="46" t="s">
        <v>25</v>
      </c>
      <c r="B24" s="59">
        <v>3105</v>
      </c>
      <c r="C24" s="59">
        <v>3027</v>
      </c>
      <c r="D24" s="71">
        <f t="shared" si="0"/>
        <v>29.484379451144239</v>
      </c>
      <c r="E24" s="78">
        <f t="shared" si="1"/>
        <v>29.257684129132034</v>
      </c>
    </row>
    <row r="25" spans="1:5" ht="18.75" thickBot="1" x14ac:dyDescent="0.3">
      <c r="A25" s="47" t="s">
        <v>10</v>
      </c>
      <c r="B25" s="66">
        <f>SUM(B21:B24)</f>
        <v>7712</v>
      </c>
      <c r="C25" s="66">
        <f>SUM(C21:C24)</f>
        <v>7541</v>
      </c>
      <c r="D25" s="72">
        <f t="shared" si="0"/>
        <v>73.231412021650371</v>
      </c>
      <c r="E25" s="79">
        <f t="shared" si="1"/>
        <v>72.888072685095679</v>
      </c>
    </row>
  </sheetData>
  <mergeCells count="6">
    <mergeCell ref="I4:N4"/>
    <mergeCell ref="I12:L12"/>
    <mergeCell ref="D4:H4"/>
    <mergeCell ref="B19:C19"/>
    <mergeCell ref="D19:E19"/>
    <mergeCell ref="D12:H12"/>
  </mergeCells>
  <pageMargins left="0.25" right="0.25" top="0.75" bottom="0.75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2A6F3-9CFC-4155-A2ED-2BC58FDC6C8D}">
  <dimension ref="A1:Q41"/>
  <sheetViews>
    <sheetView topLeftCell="A13" zoomScaleNormal="100" workbookViewId="0">
      <pane xSplit="1" topLeftCell="B1" activePane="topRight" state="frozen"/>
      <selection pane="topRight" activeCell="C29" sqref="C29"/>
    </sheetView>
  </sheetViews>
  <sheetFormatPr baseColWidth="10" defaultRowHeight="15" x14ac:dyDescent="0.25"/>
  <cols>
    <col min="1" max="1" width="32.7109375" customWidth="1"/>
    <col min="2" max="2" width="17" customWidth="1"/>
    <col min="3" max="3" width="19.7109375" customWidth="1"/>
    <col min="4" max="4" width="18.140625" customWidth="1"/>
    <col min="5" max="6" width="16.7109375" customWidth="1"/>
    <col min="7" max="7" width="23.28515625" bestFit="1" customWidth="1"/>
    <col min="8" max="8" width="19.5703125" customWidth="1"/>
    <col min="9" max="9" width="24" customWidth="1"/>
    <col min="10" max="10" width="21.85546875" customWidth="1"/>
    <col min="11" max="11" width="16.140625" customWidth="1"/>
    <col min="12" max="12" width="13" customWidth="1"/>
    <col min="13" max="13" width="16.85546875" customWidth="1"/>
    <col min="14" max="14" width="13.28515625" customWidth="1"/>
  </cols>
  <sheetData>
    <row r="1" spans="1:14" x14ac:dyDescent="0.25">
      <c r="A1" s="18" t="s">
        <v>12</v>
      </c>
    </row>
    <row r="4" spans="1:14" ht="15.75" x14ac:dyDescent="0.25">
      <c r="A4" s="16" t="s">
        <v>19</v>
      </c>
    </row>
    <row r="5" spans="1:14" ht="18" x14ac:dyDescent="0.25">
      <c r="A5" s="12"/>
      <c r="B5" s="12"/>
      <c r="C5" s="12"/>
      <c r="D5" s="100" t="s">
        <v>5</v>
      </c>
      <c r="E5" s="101"/>
      <c r="F5" s="101"/>
      <c r="G5" s="101"/>
      <c r="H5" s="95"/>
      <c r="I5" s="102" t="s">
        <v>31</v>
      </c>
      <c r="J5" s="102"/>
      <c r="K5" s="102"/>
      <c r="L5" s="102"/>
      <c r="M5" s="103"/>
      <c r="N5" s="103"/>
    </row>
    <row r="6" spans="1:14" ht="108" x14ac:dyDescent="0.25">
      <c r="A6" s="3" t="s">
        <v>6</v>
      </c>
      <c r="B6" s="3" t="s">
        <v>1</v>
      </c>
      <c r="C6" s="3" t="s">
        <v>2</v>
      </c>
      <c r="D6" s="3" t="s">
        <v>4</v>
      </c>
      <c r="E6" s="3" t="s">
        <v>3</v>
      </c>
      <c r="F6" s="3" t="s">
        <v>7</v>
      </c>
      <c r="G6" s="3" t="s">
        <v>41</v>
      </c>
      <c r="H6" s="10" t="s">
        <v>36</v>
      </c>
      <c r="I6" s="10" t="s">
        <v>34</v>
      </c>
      <c r="J6" s="10" t="s">
        <v>32</v>
      </c>
      <c r="K6" s="10" t="s">
        <v>33</v>
      </c>
      <c r="L6" s="10" t="s">
        <v>39</v>
      </c>
      <c r="M6" s="52" t="s">
        <v>35</v>
      </c>
      <c r="N6" s="53" t="s">
        <v>40</v>
      </c>
    </row>
    <row r="7" spans="1:14" ht="20.25" x14ac:dyDescent="0.3">
      <c r="A7" s="14" t="s">
        <v>13</v>
      </c>
      <c r="B7" s="60">
        <v>842</v>
      </c>
      <c r="C7" s="60">
        <v>2</v>
      </c>
      <c r="D7" s="60">
        <v>840</v>
      </c>
      <c r="E7" s="60">
        <v>666</v>
      </c>
      <c r="F7" s="60">
        <v>52</v>
      </c>
      <c r="G7" s="15">
        <f t="shared" ref="G7:G12" si="0">E7/D7</f>
        <v>0.79285714285714282</v>
      </c>
      <c r="H7" s="60">
        <v>122</v>
      </c>
      <c r="I7" s="11">
        <v>74</v>
      </c>
      <c r="J7" s="61">
        <f>I7+E7</f>
        <v>740</v>
      </c>
      <c r="K7" s="11">
        <v>100</v>
      </c>
      <c r="L7" s="7">
        <f>J7/D7</f>
        <v>0.88095238095238093</v>
      </c>
      <c r="M7" s="7">
        <f>L7-N7</f>
        <v>-4.4520366544838152E-2</v>
      </c>
      <c r="N7" s="7">
        <v>0.92547274749721908</v>
      </c>
    </row>
    <row r="8" spans="1:14" ht="20.25" x14ac:dyDescent="0.3">
      <c r="A8" s="14" t="s">
        <v>14</v>
      </c>
      <c r="B8" s="60">
        <v>99</v>
      </c>
      <c r="C8" s="60">
        <v>0</v>
      </c>
      <c r="D8" s="60">
        <v>99</v>
      </c>
      <c r="E8" s="60">
        <v>96</v>
      </c>
      <c r="F8" s="60">
        <v>1</v>
      </c>
      <c r="G8" s="15">
        <f t="shared" si="0"/>
        <v>0.96969696969696972</v>
      </c>
      <c r="H8" s="60">
        <v>2</v>
      </c>
      <c r="I8" s="11">
        <v>2</v>
      </c>
      <c r="J8" s="61">
        <f t="shared" ref="J8:J12" si="1">I8+E8</f>
        <v>98</v>
      </c>
      <c r="K8" s="11">
        <v>1</v>
      </c>
      <c r="L8" s="7">
        <f t="shared" ref="L8:L13" si="2">J8/D8</f>
        <v>0.98989898989898994</v>
      </c>
      <c r="M8" s="7">
        <f t="shared" ref="M8:M13" si="3">L8-N8</f>
        <v>-1.0101010101010055E-2</v>
      </c>
      <c r="N8" s="7">
        <v>1</v>
      </c>
    </row>
    <row r="9" spans="1:14" ht="20.25" x14ac:dyDescent="0.3">
      <c r="A9" s="14" t="s">
        <v>15</v>
      </c>
      <c r="B9" s="60">
        <v>291</v>
      </c>
      <c r="C9" s="60">
        <v>0</v>
      </c>
      <c r="D9" s="60">
        <v>291</v>
      </c>
      <c r="E9" s="60">
        <v>193</v>
      </c>
      <c r="F9" s="60">
        <v>34</v>
      </c>
      <c r="G9" s="15">
        <f t="shared" si="0"/>
        <v>0.66323024054982815</v>
      </c>
      <c r="H9" s="60">
        <v>64</v>
      </c>
      <c r="I9" s="11">
        <v>34</v>
      </c>
      <c r="J9" s="61">
        <f t="shared" si="1"/>
        <v>227</v>
      </c>
      <c r="K9" s="11">
        <v>64</v>
      </c>
      <c r="L9" s="7">
        <f t="shared" si="2"/>
        <v>0.78006872852233677</v>
      </c>
      <c r="M9" s="7">
        <f t="shared" si="3"/>
        <v>-8.1141235890474617E-2</v>
      </c>
      <c r="N9" s="7">
        <v>0.86120996441281139</v>
      </c>
    </row>
    <row r="10" spans="1:14" ht="20.25" x14ac:dyDescent="0.3">
      <c r="A10" s="14" t="s">
        <v>16</v>
      </c>
      <c r="B10" s="60">
        <v>585</v>
      </c>
      <c r="C10" s="60">
        <v>3</v>
      </c>
      <c r="D10" s="60">
        <v>582</v>
      </c>
      <c r="E10" s="60">
        <v>467</v>
      </c>
      <c r="F10" s="60">
        <v>20</v>
      </c>
      <c r="G10" s="15">
        <f t="shared" si="0"/>
        <v>0.80240549828178698</v>
      </c>
      <c r="H10" s="60">
        <v>95</v>
      </c>
      <c r="I10" s="11">
        <v>56</v>
      </c>
      <c r="J10" s="61">
        <f t="shared" si="1"/>
        <v>523</v>
      </c>
      <c r="K10" s="11">
        <v>59</v>
      </c>
      <c r="L10" s="7">
        <f t="shared" si="2"/>
        <v>0.89862542955326463</v>
      </c>
      <c r="M10" s="7">
        <f t="shared" si="3"/>
        <v>-1.8191930302069892E-2</v>
      </c>
      <c r="N10" s="7">
        <v>0.91681735985533452</v>
      </c>
    </row>
    <row r="11" spans="1:14" ht="20.25" x14ac:dyDescent="0.3">
      <c r="A11" s="14" t="s">
        <v>17</v>
      </c>
      <c r="B11" s="60">
        <v>1941</v>
      </c>
      <c r="C11" s="60">
        <v>11</v>
      </c>
      <c r="D11" s="60">
        <v>1930</v>
      </c>
      <c r="E11" s="60">
        <v>1496</v>
      </c>
      <c r="F11" s="60">
        <v>89</v>
      </c>
      <c r="G11" s="15">
        <f t="shared" si="0"/>
        <v>0.77512953367875648</v>
      </c>
      <c r="H11" s="60">
        <v>345</v>
      </c>
      <c r="I11" s="11">
        <v>252</v>
      </c>
      <c r="J11" s="61">
        <f t="shared" si="1"/>
        <v>1748</v>
      </c>
      <c r="K11" s="11">
        <v>182</v>
      </c>
      <c r="L11" s="7">
        <f t="shared" si="2"/>
        <v>0.90569948186528493</v>
      </c>
      <c r="M11" s="7">
        <f t="shared" si="3"/>
        <v>1.9888289101011369E-2</v>
      </c>
      <c r="N11" s="7">
        <v>0.88581119276427356</v>
      </c>
    </row>
    <row r="12" spans="1:14" ht="20.25" x14ac:dyDescent="0.3">
      <c r="A12" s="14" t="s">
        <v>18</v>
      </c>
      <c r="B12" s="60">
        <v>87</v>
      </c>
      <c r="C12" s="60">
        <v>0</v>
      </c>
      <c r="D12" s="60">
        <v>87</v>
      </c>
      <c r="E12" s="60">
        <v>78</v>
      </c>
      <c r="F12" s="60">
        <v>2</v>
      </c>
      <c r="G12" s="15">
        <f t="shared" si="0"/>
        <v>0.89655172413793105</v>
      </c>
      <c r="H12" s="60">
        <v>7</v>
      </c>
      <c r="I12" s="11">
        <v>4</v>
      </c>
      <c r="J12" s="61">
        <f t="shared" si="1"/>
        <v>82</v>
      </c>
      <c r="K12" s="11">
        <v>5</v>
      </c>
      <c r="L12" s="7">
        <f t="shared" si="2"/>
        <v>0.94252873563218387</v>
      </c>
      <c r="M12" s="7">
        <f t="shared" si="3"/>
        <v>-1.8101185627658611E-2</v>
      </c>
      <c r="N12" s="7">
        <v>0.96062992125984248</v>
      </c>
    </row>
    <row r="13" spans="1:14" ht="20.25" x14ac:dyDescent="0.3">
      <c r="A13" s="9" t="s">
        <v>10</v>
      </c>
      <c r="B13" s="61">
        <f>SUM(B7:B12)</f>
        <v>3845</v>
      </c>
      <c r="C13" s="61">
        <f>SUM(C7:C12)</f>
        <v>16</v>
      </c>
      <c r="D13" s="61">
        <f>SUM(D7:D12)</f>
        <v>3829</v>
      </c>
      <c r="E13" s="61">
        <f t="shared" ref="E13" si="4">SUM(E7:E12)</f>
        <v>2996</v>
      </c>
      <c r="F13" s="61">
        <f>SUM(F7:F12)</f>
        <v>198</v>
      </c>
      <c r="G13" s="13">
        <f>E13/D13</f>
        <v>0.78244972577696525</v>
      </c>
      <c r="H13" s="6">
        <f>SUM(H7:H12)</f>
        <v>635</v>
      </c>
      <c r="I13" s="6">
        <f>SUM(I7:I12)</f>
        <v>422</v>
      </c>
      <c r="J13" s="61">
        <f>SUM(J7:J12)</f>
        <v>3418</v>
      </c>
      <c r="K13" s="11">
        <f t="shared" ref="K13" si="5">(H13-I13)+F13</f>
        <v>411</v>
      </c>
      <c r="L13" s="7">
        <f t="shared" si="2"/>
        <v>0.89266126926090361</v>
      </c>
      <c r="M13" s="7">
        <f t="shared" si="3"/>
        <v>-1.098875757752904E-2</v>
      </c>
      <c r="N13" s="7">
        <v>0.90365002683843265</v>
      </c>
    </row>
    <row r="16" spans="1:14" ht="15.75" x14ac:dyDescent="0.25">
      <c r="A16" s="16" t="s">
        <v>29</v>
      </c>
    </row>
    <row r="17" spans="1:17" ht="18" x14ac:dyDescent="0.25">
      <c r="A17" s="12"/>
      <c r="B17" s="54"/>
      <c r="C17" s="55"/>
      <c r="D17" s="100" t="s">
        <v>5</v>
      </c>
      <c r="E17" s="101"/>
      <c r="F17" s="101"/>
      <c r="G17" s="101"/>
      <c r="H17" s="95"/>
      <c r="I17" s="102" t="s">
        <v>31</v>
      </c>
      <c r="J17" s="103"/>
      <c r="K17" s="103"/>
      <c r="L17" s="103"/>
    </row>
    <row r="18" spans="1:17" ht="108" x14ac:dyDescent="0.25">
      <c r="A18" s="3" t="s">
        <v>6</v>
      </c>
      <c r="B18" s="3" t="s">
        <v>1</v>
      </c>
      <c r="C18" s="3" t="s">
        <v>2</v>
      </c>
      <c r="D18" s="3" t="s">
        <v>4</v>
      </c>
      <c r="E18" s="3" t="s">
        <v>3</v>
      </c>
      <c r="F18" s="3" t="s">
        <v>7</v>
      </c>
      <c r="G18" s="3" t="s">
        <v>41</v>
      </c>
      <c r="H18" s="10" t="s">
        <v>36</v>
      </c>
      <c r="I18" s="10" t="s">
        <v>34</v>
      </c>
      <c r="J18" s="10" t="s">
        <v>32</v>
      </c>
      <c r="K18" s="10" t="s">
        <v>33</v>
      </c>
      <c r="L18" s="10" t="s">
        <v>39</v>
      </c>
    </row>
    <row r="19" spans="1:17" ht="20.25" x14ac:dyDescent="0.3">
      <c r="A19" s="14" t="s">
        <v>13</v>
      </c>
      <c r="B19" s="60">
        <v>29201</v>
      </c>
      <c r="C19" s="60">
        <v>113</v>
      </c>
      <c r="D19" s="60">
        <v>29088</v>
      </c>
      <c r="E19" s="60">
        <v>22400</v>
      </c>
      <c r="F19" s="60">
        <v>1853</v>
      </c>
      <c r="G19" s="15">
        <f t="shared" ref="G19:G25" si="6">E19/D19</f>
        <v>0.77007700770077003</v>
      </c>
      <c r="H19" s="60">
        <v>4835</v>
      </c>
      <c r="I19" s="61">
        <v>3462</v>
      </c>
      <c r="J19" s="61">
        <f>I19+E19</f>
        <v>25862</v>
      </c>
      <c r="K19" s="61">
        <v>3226</v>
      </c>
      <c r="L19" s="7">
        <f>J19/D19</f>
        <v>0.88909515951595164</v>
      </c>
    </row>
    <row r="20" spans="1:17" ht="20.25" x14ac:dyDescent="0.3">
      <c r="A20" s="14" t="s">
        <v>14</v>
      </c>
      <c r="B20" s="60">
        <v>3887</v>
      </c>
      <c r="C20" s="60">
        <v>9</v>
      </c>
      <c r="D20" s="60">
        <v>3878</v>
      </c>
      <c r="E20" s="60">
        <v>3708</v>
      </c>
      <c r="F20" s="60">
        <v>48</v>
      </c>
      <c r="G20" s="15">
        <f t="shared" si="6"/>
        <v>0.95616297060340383</v>
      </c>
      <c r="H20" s="60">
        <v>122</v>
      </c>
      <c r="I20" s="61">
        <v>79</v>
      </c>
      <c r="J20" s="61">
        <f t="shared" ref="J20:J25" si="7">I20+E20</f>
        <v>3787</v>
      </c>
      <c r="K20" s="61">
        <v>91</v>
      </c>
      <c r="L20" s="7">
        <f t="shared" ref="L20:L25" si="8">J20/D20</f>
        <v>0.97653429602888087</v>
      </c>
    </row>
    <row r="21" spans="1:17" ht="20.25" x14ac:dyDescent="0.3">
      <c r="A21" s="14" t="s">
        <v>15</v>
      </c>
      <c r="B21" s="60">
        <v>6734</v>
      </c>
      <c r="C21" s="60">
        <v>24</v>
      </c>
      <c r="D21" s="60">
        <v>6710</v>
      </c>
      <c r="E21" s="60">
        <v>5627</v>
      </c>
      <c r="F21" s="60">
        <v>305</v>
      </c>
      <c r="G21" s="15">
        <f t="shared" si="6"/>
        <v>0.83859910581222052</v>
      </c>
      <c r="H21" s="60">
        <v>778</v>
      </c>
      <c r="I21" s="61">
        <v>470</v>
      </c>
      <c r="J21" s="61">
        <f t="shared" si="7"/>
        <v>6097</v>
      </c>
      <c r="K21" s="61">
        <v>613</v>
      </c>
      <c r="L21" s="7">
        <f t="shared" si="8"/>
        <v>0.9086438152011922</v>
      </c>
    </row>
    <row r="22" spans="1:17" ht="20.25" x14ac:dyDescent="0.3">
      <c r="A22" s="14" t="s">
        <v>16</v>
      </c>
      <c r="B22" s="60">
        <v>22039</v>
      </c>
      <c r="C22" s="60">
        <v>164</v>
      </c>
      <c r="D22" s="60">
        <v>21875</v>
      </c>
      <c r="E22" s="60">
        <v>17904</v>
      </c>
      <c r="F22" s="60">
        <v>888</v>
      </c>
      <c r="G22" s="15">
        <f t="shared" si="6"/>
        <v>0.81846857142857143</v>
      </c>
      <c r="H22" s="60">
        <v>3083</v>
      </c>
      <c r="I22" s="61">
        <v>2004</v>
      </c>
      <c r="J22" s="61">
        <f t="shared" si="7"/>
        <v>19908</v>
      </c>
      <c r="K22" s="61">
        <v>1967</v>
      </c>
      <c r="L22" s="7">
        <f t="shared" si="8"/>
        <v>0.91008</v>
      </c>
    </row>
    <row r="23" spans="1:17" ht="20.25" x14ac:dyDescent="0.3">
      <c r="A23" s="14" t="s">
        <v>17</v>
      </c>
      <c r="B23" s="60">
        <v>85297</v>
      </c>
      <c r="C23" s="60">
        <v>544</v>
      </c>
      <c r="D23" s="60">
        <v>84753</v>
      </c>
      <c r="E23" s="60">
        <v>65020</v>
      </c>
      <c r="F23" s="60">
        <v>4882</v>
      </c>
      <c r="G23" s="15">
        <f t="shared" si="6"/>
        <v>0.76717048364069707</v>
      </c>
      <c r="H23" s="60">
        <v>14851</v>
      </c>
      <c r="I23" s="61">
        <v>10902</v>
      </c>
      <c r="J23" s="61">
        <f t="shared" si="7"/>
        <v>75922</v>
      </c>
      <c r="K23" s="61">
        <v>8831</v>
      </c>
      <c r="L23" s="7">
        <f t="shared" si="8"/>
        <v>0.89580309841539529</v>
      </c>
    </row>
    <row r="24" spans="1:17" ht="20.25" x14ac:dyDescent="0.3">
      <c r="A24" s="14" t="s">
        <v>18</v>
      </c>
      <c r="B24" s="60">
        <v>2165</v>
      </c>
      <c r="C24" s="60">
        <v>4</v>
      </c>
      <c r="D24" s="60">
        <v>2161</v>
      </c>
      <c r="E24" s="60">
        <v>1937</v>
      </c>
      <c r="F24" s="60">
        <v>62</v>
      </c>
      <c r="G24" s="15">
        <f t="shared" si="6"/>
        <v>0.89634428505321606</v>
      </c>
      <c r="H24" s="60">
        <v>162</v>
      </c>
      <c r="I24" s="61">
        <v>122</v>
      </c>
      <c r="J24" s="61">
        <f t="shared" si="7"/>
        <v>2059</v>
      </c>
      <c r="K24" s="61">
        <v>102</v>
      </c>
      <c r="L24" s="7">
        <f t="shared" si="8"/>
        <v>0.95279962980101807</v>
      </c>
    </row>
    <row r="25" spans="1:17" ht="20.25" x14ac:dyDescent="0.3">
      <c r="A25" s="14" t="s">
        <v>30</v>
      </c>
      <c r="B25" s="60">
        <v>406</v>
      </c>
      <c r="C25" s="60">
        <v>2</v>
      </c>
      <c r="D25" s="60">
        <v>404</v>
      </c>
      <c r="E25" s="60">
        <v>396</v>
      </c>
      <c r="F25" s="60">
        <v>4</v>
      </c>
      <c r="G25" s="15">
        <f t="shared" si="6"/>
        <v>0.98019801980198018</v>
      </c>
      <c r="H25" s="60">
        <v>4</v>
      </c>
      <c r="I25" s="61">
        <v>4</v>
      </c>
      <c r="J25" s="61">
        <f t="shared" si="7"/>
        <v>400</v>
      </c>
      <c r="K25" s="61">
        <v>4</v>
      </c>
      <c r="L25" s="7">
        <f t="shared" si="8"/>
        <v>0.99009900990099009</v>
      </c>
    </row>
    <row r="26" spans="1:17" ht="20.25" x14ac:dyDescent="0.3">
      <c r="A26" s="9" t="s">
        <v>10</v>
      </c>
      <c r="B26" s="61">
        <f>SUM(B19:B25)</f>
        <v>149729</v>
      </c>
      <c r="C26" s="61">
        <f t="shared" ref="C26:F26" si="9">SUM(C19:C25)</f>
        <v>860</v>
      </c>
      <c r="D26" s="61">
        <f t="shared" si="9"/>
        <v>148869</v>
      </c>
      <c r="E26" s="61">
        <f t="shared" si="9"/>
        <v>116992</v>
      </c>
      <c r="F26" s="61">
        <f t="shared" si="9"/>
        <v>8042</v>
      </c>
      <c r="G26" s="13">
        <f>E26/D26</f>
        <v>0.78587214262203686</v>
      </c>
      <c r="H26" s="61">
        <f>SUM(H19:H25)</f>
        <v>23835</v>
      </c>
      <c r="I26" s="61">
        <f>SUM(I19:I25)</f>
        <v>17043</v>
      </c>
      <c r="J26" s="61">
        <f>SUM(J19:J25)</f>
        <v>134035</v>
      </c>
      <c r="K26" s="61">
        <f>SUM(K19:K25)</f>
        <v>14834</v>
      </c>
      <c r="L26" s="7">
        <f>J26/D26</f>
        <v>0.90035534597532063</v>
      </c>
    </row>
    <row r="29" spans="1:17" ht="15.75" x14ac:dyDescent="0.25">
      <c r="A29" s="16" t="s">
        <v>19</v>
      </c>
    </row>
    <row r="30" spans="1:17" ht="15.75" thickBot="1" x14ac:dyDescent="0.3"/>
    <row r="31" spans="1:17" ht="18.75" customHeight="1" thickBot="1" x14ac:dyDescent="0.3">
      <c r="A31" s="86" t="s">
        <v>20</v>
      </c>
      <c r="B31" s="98" t="s">
        <v>13</v>
      </c>
      <c r="C31" s="99"/>
      <c r="D31" s="98" t="s">
        <v>14</v>
      </c>
      <c r="E31" s="99"/>
      <c r="F31" s="98" t="s">
        <v>15</v>
      </c>
      <c r="G31" s="99"/>
      <c r="H31" s="98" t="s">
        <v>16</v>
      </c>
      <c r="I31" s="99"/>
      <c r="J31" s="98" t="s">
        <v>17</v>
      </c>
      <c r="K31" s="99"/>
      <c r="L31" s="98" t="s">
        <v>18</v>
      </c>
      <c r="M31" s="99"/>
      <c r="N31" s="98" t="s">
        <v>10</v>
      </c>
      <c r="O31" s="99"/>
      <c r="P31" s="96" t="s">
        <v>21</v>
      </c>
      <c r="Q31" s="97"/>
    </row>
    <row r="32" spans="1:17" x14ac:dyDescent="0.25">
      <c r="A32" s="84"/>
      <c r="B32" s="85" t="s">
        <v>43</v>
      </c>
      <c r="C32" s="85" t="s">
        <v>38</v>
      </c>
      <c r="D32" s="49" t="s">
        <v>43</v>
      </c>
      <c r="E32" s="49" t="s">
        <v>38</v>
      </c>
      <c r="F32" s="49" t="s">
        <v>43</v>
      </c>
      <c r="G32" s="49" t="s">
        <v>38</v>
      </c>
      <c r="H32" s="49" t="s">
        <v>43</v>
      </c>
      <c r="I32" s="49" t="s">
        <v>38</v>
      </c>
      <c r="J32" s="49" t="s">
        <v>43</v>
      </c>
      <c r="K32" s="49" t="s">
        <v>38</v>
      </c>
      <c r="L32" s="49" t="s">
        <v>43</v>
      </c>
      <c r="M32" s="49" t="s">
        <v>38</v>
      </c>
      <c r="N32" s="49" t="s">
        <v>43</v>
      </c>
      <c r="O32" s="49" t="s">
        <v>38</v>
      </c>
      <c r="P32" s="49" t="s">
        <v>43</v>
      </c>
      <c r="Q32" s="73" t="s">
        <v>38</v>
      </c>
    </row>
    <row r="33" spans="1:17" ht="54" x14ac:dyDescent="0.25">
      <c r="A33" s="19" t="s">
        <v>22</v>
      </c>
      <c r="B33" s="20">
        <v>2</v>
      </c>
      <c r="C33" s="20">
        <v>0</v>
      </c>
      <c r="D33" s="21"/>
      <c r="E33" s="21">
        <v>2</v>
      </c>
      <c r="F33" s="21"/>
      <c r="G33" s="21">
        <v>4</v>
      </c>
      <c r="H33" s="21">
        <v>1</v>
      </c>
      <c r="I33" s="21">
        <v>3</v>
      </c>
      <c r="J33" s="21"/>
      <c r="K33" s="21"/>
      <c r="L33" s="21"/>
      <c r="M33" s="21"/>
      <c r="N33" s="62">
        <v>3</v>
      </c>
      <c r="O33" s="62">
        <f>M33+K33+I33+G33+E33+C33</f>
        <v>9</v>
      </c>
      <c r="P33" s="74">
        <f>N33/3829*100</f>
        <v>7.8349438495690787E-2</v>
      </c>
      <c r="Q33" s="75">
        <v>0.3</v>
      </c>
    </row>
    <row r="34" spans="1:17" ht="18" x14ac:dyDescent="0.25">
      <c r="A34" s="22" t="s">
        <v>23</v>
      </c>
      <c r="B34" s="23">
        <v>36</v>
      </c>
      <c r="C34" s="23">
        <v>30</v>
      </c>
      <c r="D34" s="24">
        <v>9</v>
      </c>
      <c r="E34" s="24">
        <v>17</v>
      </c>
      <c r="F34" s="24">
        <v>20</v>
      </c>
      <c r="G34" s="24">
        <v>21</v>
      </c>
      <c r="H34" s="24">
        <v>13</v>
      </c>
      <c r="I34" s="24">
        <v>19</v>
      </c>
      <c r="J34" s="24">
        <v>9</v>
      </c>
      <c r="K34" s="24">
        <v>31</v>
      </c>
      <c r="L34" s="24">
        <v>7</v>
      </c>
      <c r="M34" s="24">
        <v>12</v>
      </c>
      <c r="N34" s="63">
        <v>94</v>
      </c>
      <c r="O34" s="62">
        <f t="shared" ref="O34:O36" si="10">M34+K34+I34+G34+E34+C34</f>
        <v>130</v>
      </c>
      <c r="P34" s="76">
        <f t="shared" ref="P34:P37" si="11">N34/3829*100</f>
        <v>2.4549490728649781</v>
      </c>
      <c r="Q34" s="77">
        <v>3.3</v>
      </c>
    </row>
    <row r="35" spans="1:17" ht="18" x14ac:dyDescent="0.25">
      <c r="A35" s="22" t="s">
        <v>24</v>
      </c>
      <c r="B35" s="23">
        <v>122</v>
      </c>
      <c r="C35" s="23">
        <v>123</v>
      </c>
      <c r="D35" s="24">
        <v>33</v>
      </c>
      <c r="E35" s="24">
        <v>41</v>
      </c>
      <c r="F35" s="24">
        <v>47</v>
      </c>
      <c r="G35" s="24">
        <v>50</v>
      </c>
      <c r="H35" s="24">
        <v>77</v>
      </c>
      <c r="I35" s="24">
        <v>83</v>
      </c>
      <c r="J35" s="24">
        <v>165</v>
      </c>
      <c r="K35" s="24">
        <v>168</v>
      </c>
      <c r="L35" s="24">
        <v>16</v>
      </c>
      <c r="M35" s="24">
        <v>31</v>
      </c>
      <c r="N35" s="63">
        <v>460</v>
      </c>
      <c r="O35" s="62">
        <f t="shared" si="10"/>
        <v>496</v>
      </c>
      <c r="P35" s="76">
        <f t="shared" si="11"/>
        <v>12.013580569339254</v>
      </c>
      <c r="Q35" s="77">
        <v>13.4</v>
      </c>
    </row>
    <row r="36" spans="1:17" ht="18" x14ac:dyDescent="0.25">
      <c r="A36" s="25" t="s">
        <v>25</v>
      </c>
      <c r="B36" s="23">
        <v>240</v>
      </c>
      <c r="C36" s="23">
        <v>280</v>
      </c>
      <c r="D36" s="24">
        <v>43</v>
      </c>
      <c r="E36" s="24">
        <v>30</v>
      </c>
      <c r="F36" s="24">
        <v>65</v>
      </c>
      <c r="G36" s="24">
        <v>75</v>
      </c>
      <c r="H36" s="24">
        <v>170</v>
      </c>
      <c r="I36" s="24">
        <v>160</v>
      </c>
      <c r="J36" s="24">
        <v>539</v>
      </c>
      <c r="K36" s="24">
        <v>462</v>
      </c>
      <c r="L36" s="24">
        <v>31</v>
      </c>
      <c r="M36" s="24">
        <v>44</v>
      </c>
      <c r="N36" s="63">
        <v>1088</v>
      </c>
      <c r="O36" s="62">
        <f t="shared" si="10"/>
        <v>1051</v>
      </c>
      <c r="P36" s="76">
        <f t="shared" si="11"/>
        <v>28.414729694437192</v>
      </c>
      <c r="Q36" s="77">
        <v>28.2</v>
      </c>
    </row>
    <row r="37" spans="1:17" ht="18.75" thickBot="1" x14ac:dyDescent="0.3">
      <c r="A37" s="26" t="s">
        <v>10</v>
      </c>
      <c r="B37" s="27">
        <f>SUM(B33:B36)</f>
        <v>400</v>
      </c>
      <c r="C37" s="27">
        <f t="shared" ref="C37" si="12">SUM(C33:C36)</f>
        <v>433</v>
      </c>
      <c r="D37" s="27">
        <f t="shared" ref="D37:O37" si="13">SUM(D33:D36)</f>
        <v>85</v>
      </c>
      <c r="E37" s="27">
        <f t="shared" si="13"/>
        <v>90</v>
      </c>
      <c r="F37" s="27">
        <f t="shared" si="13"/>
        <v>132</v>
      </c>
      <c r="G37" s="27">
        <f t="shared" si="13"/>
        <v>150</v>
      </c>
      <c r="H37" s="27">
        <f t="shared" si="13"/>
        <v>261</v>
      </c>
      <c r="I37" s="27">
        <f t="shared" si="13"/>
        <v>265</v>
      </c>
      <c r="J37" s="27">
        <f t="shared" si="13"/>
        <v>713</v>
      </c>
      <c r="K37" s="27">
        <f t="shared" si="13"/>
        <v>661</v>
      </c>
      <c r="L37" s="27">
        <f t="shared" si="13"/>
        <v>54</v>
      </c>
      <c r="M37" s="27">
        <f t="shared" si="13"/>
        <v>87</v>
      </c>
      <c r="N37" s="64">
        <f t="shared" si="13"/>
        <v>1645</v>
      </c>
      <c r="O37" s="64">
        <f t="shared" si="13"/>
        <v>1686</v>
      </c>
      <c r="P37" s="82">
        <f t="shared" si="11"/>
        <v>42.961608775137108</v>
      </c>
      <c r="Q37" s="87">
        <v>45.1</v>
      </c>
    </row>
    <row r="38" spans="1:17" ht="18" x14ac:dyDescent="0.25">
      <c r="A38" s="28"/>
      <c r="B38" s="29"/>
      <c r="C38" s="30"/>
      <c r="D38" s="29"/>
      <c r="E38" s="30"/>
      <c r="F38" s="29"/>
      <c r="G38" s="30"/>
      <c r="H38" s="29"/>
      <c r="I38" s="30"/>
      <c r="J38" s="29"/>
      <c r="K38" s="30"/>
      <c r="L38" s="29"/>
      <c r="M38" s="30"/>
      <c r="N38" s="35"/>
      <c r="O38" s="31"/>
      <c r="P38" s="8"/>
      <c r="Q38" s="32"/>
    </row>
    <row r="39" spans="1:17" ht="15.75" x14ac:dyDescent="0.25">
      <c r="A39" s="33"/>
      <c r="B39" s="34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O39" s="35"/>
      <c r="P39" s="35"/>
      <c r="Q39" s="35"/>
    </row>
    <row r="40" spans="1:17" x14ac:dyDescent="0.25">
      <c r="A40" s="36"/>
      <c r="B40" s="36"/>
      <c r="C40" s="36"/>
      <c r="N40" s="40"/>
    </row>
    <row r="41" spans="1:17" ht="15.75" x14ac:dyDescent="0.25">
      <c r="A41" s="37"/>
      <c r="B41" s="38"/>
      <c r="C41" s="38"/>
      <c r="D41" s="39"/>
      <c r="E41" s="39"/>
      <c r="F41" s="39"/>
      <c r="G41" s="39"/>
      <c r="H41" s="39"/>
      <c r="I41" s="39"/>
      <c r="J41" s="39"/>
      <c r="K41" s="39"/>
      <c r="L41" s="39"/>
      <c r="M41" s="39"/>
      <c r="O41" s="39"/>
      <c r="P41" s="39"/>
      <c r="Q41" s="39"/>
    </row>
  </sheetData>
  <mergeCells count="12">
    <mergeCell ref="P31:Q31"/>
    <mergeCell ref="N31:O31"/>
    <mergeCell ref="B31:C31"/>
    <mergeCell ref="D31:E31"/>
    <mergeCell ref="D5:H5"/>
    <mergeCell ref="D17:H17"/>
    <mergeCell ref="I5:N5"/>
    <mergeCell ref="I17:L17"/>
    <mergeCell ref="F31:G31"/>
    <mergeCell ref="H31:I31"/>
    <mergeCell ref="J31:K31"/>
    <mergeCell ref="L31:M31"/>
  </mergeCells>
  <pageMargins left="0.7" right="0.7" top="0.75" bottom="0.75" header="0.3" footer="0.3"/>
  <pageSetup paperSize="9" orientation="portrait" r:id="rId1"/>
  <ignoredErrors>
    <ignoredError sqref="G13 G2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EAC0F-B675-4C47-8981-5A97EF79E93E}">
  <dimension ref="A1:N27"/>
  <sheetViews>
    <sheetView workbookViewId="0">
      <selection activeCell="K15" sqref="K15:K17"/>
    </sheetView>
  </sheetViews>
  <sheetFormatPr baseColWidth="10" defaultRowHeight="15" x14ac:dyDescent="0.25"/>
  <cols>
    <col min="1" max="1" width="30.28515625" bestFit="1" customWidth="1"/>
    <col min="2" max="2" width="16" customWidth="1"/>
    <col min="3" max="3" width="19.140625" customWidth="1"/>
    <col min="4" max="4" width="16.7109375" customWidth="1"/>
    <col min="5" max="5" width="19" customWidth="1"/>
    <col min="6" max="6" width="18.85546875" customWidth="1"/>
    <col min="7" max="7" width="23.28515625" bestFit="1" customWidth="1"/>
    <col min="8" max="9" width="21.140625" customWidth="1"/>
    <col min="10" max="10" width="18" customWidth="1"/>
    <col min="11" max="11" width="21.7109375" customWidth="1"/>
    <col min="12" max="12" width="26.7109375" customWidth="1"/>
    <col min="13" max="13" width="16.5703125" customWidth="1"/>
    <col min="14" max="14" width="14.5703125" customWidth="1"/>
  </cols>
  <sheetData>
    <row r="1" spans="1:14" x14ac:dyDescent="0.25">
      <c r="A1" s="17" t="s">
        <v>0</v>
      </c>
    </row>
    <row r="4" spans="1:14" ht="15.75" x14ac:dyDescent="0.25">
      <c r="A4" s="16" t="s">
        <v>19</v>
      </c>
    </row>
    <row r="5" spans="1:14" ht="18" x14ac:dyDescent="0.25">
      <c r="B5" s="1"/>
      <c r="C5" s="1"/>
      <c r="D5" s="100" t="s">
        <v>5</v>
      </c>
      <c r="E5" s="101"/>
      <c r="F5" s="101"/>
      <c r="G5" s="101"/>
      <c r="H5" s="95"/>
      <c r="I5" s="88" t="s">
        <v>31</v>
      </c>
      <c r="J5" s="89"/>
      <c r="K5" s="89"/>
      <c r="L5" s="89"/>
      <c r="M5" s="89"/>
      <c r="N5" s="89"/>
    </row>
    <row r="6" spans="1:14" ht="72" x14ac:dyDescent="0.25">
      <c r="A6" s="2" t="s">
        <v>6</v>
      </c>
      <c r="B6" s="3" t="s">
        <v>1</v>
      </c>
      <c r="C6" s="3" t="s">
        <v>2</v>
      </c>
      <c r="D6" s="3" t="s">
        <v>4</v>
      </c>
      <c r="E6" s="3" t="s">
        <v>3</v>
      </c>
      <c r="F6" s="3" t="s">
        <v>7</v>
      </c>
      <c r="G6" s="4" t="s">
        <v>44</v>
      </c>
      <c r="H6" s="10" t="s">
        <v>36</v>
      </c>
      <c r="I6" s="10" t="s">
        <v>34</v>
      </c>
      <c r="J6" s="10" t="s">
        <v>32</v>
      </c>
      <c r="K6" s="10" t="s">
        <v>33</v>
      </c>
      <c r="L6" s="10" t="s">
        <v>39</v>
      </c>
      <c r="M6" s="52" t="s">
        <v>35</v>
      </c>
      <c r="N6" s="53" t="s">
        <v>40</v>
      </c>
    </row>
    <row r="7" spans="1:14" ht="20.25" x14ac:dyDescent="0.3">
      <c r="A7" s="5" t="s">
        <v>8</v>
      </c>
      <c r="B7" s="61">
        <v>2206</v>
      </c>
      <c r="C7" s="61">
        <v>9</v>
      </c>
      <c r="D7" s="61">
        <v>2197</v>
      </c>
      <c r="E7" s="61">
        <v>1681</v>
      </c>
      <c r="F7" s="61">
        <v>370</v>
      </c>
      <c r="G7" s="7">
        <f>E7/D7</f>
        <v>0.76513427401001366</v>
      </c>
      <c r="H7" s="6">
        <v>146</v>
      </c>
      <c r="I7" s="11">
        <v>100</v>
      </c>
      <c r="J7" s="61">
        <v>1781</v>
      </c>
      <c r="K7" s="11">
        <f>(H7-I7)+F7</f>
        <v>416</v>
      </c>
      <c r="L7" s="7">
        <f>J7/D7</f>
        <v>0.81065088757396453</v>
      </c>
      <c r="M7" s="7">
        <f>L7-N7</f>
        <v>-8.349112426035421E-3</v>
      </c>
      <c r="N7" s="7">
        <v>0.81899999999999995</v>
      </c>
    </row>
    <row r="8" spans="1:14" ht="20.25" x14ac:dyDescent="0.3">
      <c r="A8" s="5" t="s">
        <v>9</v>
      </c>
      <c r="B8" s="61">
        <v>2878</v>
      </c>
      <c r="C8" s="61">
        <v>29</v>
      </c>
      <c r="D8" s="61">
        <v>2849</v>
      </c>
      <c r="E8" s="61">
        <v>2260</v>
      </c>
      <c r="F8" s="61">
        <f>275+137</f>
        <v>412</v>
      </c>
      <c r="G8" s="7">
        <f>E8/D8</f>
        <v>0.79326079326079324</v>
      </c>
      <c r="H8" s="6">
        <v>177</v>
      </c>
      <c r="I8" s="11">
        <v>114</v>
      </c>
      <c r="J8" s="61">
        <v>2374</v>
      </c>
      <c r="K8" s="11">
        <f>(H8-I8)+F8</f>
        <v>475</v>
      </c>
      <c r="L8" s="7">
        <f>J8/D8</f>
        <v>0.83327483327483332</v>
      </c>
      <c r="M8" s="7">
        <f>L8-N8</f>
        <v>2.2748332748333544E-3</v>
      </c>
      <c r="N8" s="7">
        <v>0.83099999999999996</v>
      </c>
    </row>
    <row r="9" spans="1:14" ht="20.25" x14ac:dyDescent="0.3">
      <c r="A9" s="9" t="s">
        <v>10</v>
      </c>
      <c r="B9" s="6">
        <f>SUM(B7:B8)</f>
        <v>5084</v>
      </c>
      <c r="C9" s="6">
        <f>SUM(C7:C8)</f>
        <v>38</v>
      </c>
      <c r="D9" s="61">
        <f>SUM(D7:D8)</f>
        <v>5046</v>
      </c>
      <c r="E9" s="61">
        <f>SUM(E7:E8)</f>
        <v>3941</v>
      </c>
      <c r="F9" s="6">
        <f>SUM(F7:F8)</f>
        <v>782</v>
      </c>
      <c r="G9" s="7">
        <f>E9/D9</f>
        <v>0.7810146650812525</v>
      </c>
      <c r="H9" s="6">
        <f>SUM(H7:H8)</f>
        <v>323</v>
      </c>
      <c r="I9" s="6">
        <f>SUM(I2:I8)</f>
        <v>214</v>
      </c>
      <c r="J9" s="61">
        <v>4155</v>
      </c>
      <c r="K9" s="11">
        <f>SUM(K7:K8)</f>
        <v>891</v>
      </c>
      <c r="L9" s="7">
        <f>J9/D9</f>
        <v>0.82342449464922707</v>
      </c>
      <c r="M9" s="7">
        <f>L9-N9</f>
        <v>-2.5755053507728887E-3</v>
      </c>
      <c r="N9" s="7">
        <v>0.82599999999999996</v>
      </c>
    </row>
    <row r="12" spans="1:14" ht="15.75" x14ac:dyDescent="0.25">
      <c r="A12" s="16" t="s">
        <v>29</v>
      </c>
    </row>
    <row r="13" spans="1:14" ht="18" x14ac:dyDescent="0.25">
      <c r="B13" s="1"/>
      <c r="C13" s="1"/>
      <c r="D13" s="100" t="s">
        <v>5</v>
      </c>
      <c r="E13" s="101"/>
      <c r="F13" s="101"/>
      <c r="G13" s="101"/>
      <c r="H13" s="95"/>
      <c r="I13" s="90" t="s">
        <v>31</v>
      </c>
      <c r="J13" s="91"/>
      <c r="K13" s="91"/>
      <c r="L13" s="92"/>
    </row>
    <row r="14" spans="1:14" ht="72" x14ac:dyDescent="0.25">
      <c r="A14" s="2" t="s">
        <v>6</v>
      </c>
      <c r="B14" s="3" t="s">
        <v>1</v>
      </c>
      <c r="C14" s="3" t="s">
        <v>2</v>
      </c>
      <c r="D14" s="3" t="s">
        <v>4</v>
      </c>
      <c r="E14" s="3" t="s">
        <v>3</v>
      </c>
      <c r="F14" s="3" t="s">
        <v>7</v>
      </c>
      <c r="G14" s="4" t="s">
        <v>44</v>
      </c>
      <c r="H14" s="10" t="s">
        <v>36</v>
      </c>
      <c r="I14" s="10" t="s">
        <v>34</v>
      </c>
      <c r="J14" s="10" t="s">
        <v>32</v>
      </c>
      <c r="K14" s="10" t="s">
        <v>33</v>
      </c>
      <c r="L14" s="10" t="s">
        <v>39</v>
      </c>
    </row>
    <row r="15" spans="1:14" ht="20.25" x14ac:dyDescent="0.3">
      <c r="A15" s="5" t="s">
        <v>8</v>
      </c>
      <c r="B15" s="61">
        <v>78958</v>
      </c>
      <c r="C15" s="61">
        <v>451</v>
      </c>
      <c r="D15" s="61">
        <v>78507</v>
      </c>
      <c r="E15" s="61">
        <v>61834</v>
      </c>
      <c r="F15" s="61">
        <f>8579+4096</f>
        <v>12675</v>
      </c>
      <c r="G15" s="7">
        <f>E15/D15</f>
        <v>0.7876240335256729</v>
      </c>
      <c r="H15" s="61">
        <v>3998</v>
      </c>
      <c r="I15" s="61">
        <v>2719</v>
      </c>
      <c r="J15" s="61">
        <v>64553</v>
      </c>
      <c r="K15" s="61">
        <v>13954</v>
      </c>
      <c r="L15" s="7">
        <f>J15/D15</f>
        <v>0.82225788783165832</v>
      </c>
    </row>
    <row r="16" spans="1:14" ht="20.25" x14ac:dyDescent="0.3">
      <c r="A16" s="5" t="s">
        <v>9</v>
      </c>
      <c r="B16" s="61">
        <v>104242</v>
      </c>
      <c r="C16" s="61">
        <v>977</v>
      </c>
      <c r="D16" s="61">
        <f>B16-C16</f>
        <v>103265</v>
      </c>
      <c r="E16" s="61">
        <v>82372</v>
      </c>
      <c r="F16" s="61">
        <f>10755+5291</f>
        <v>16046</v>
      </c>
      <c r="G16" s="7">
        <f>E16/D16</f>
        <v>0.79767588243838672</v>
      </c>
      <c r="H16" s="61">
        <v>4847</v>
      </c>
      <c r="I16" s="61">
        <v>3428</v>
      </c>
      <c r="J16" s="61">
        <v>85800</v>
      </c>
      <c r="K16" s="61">
        <f>(H16-I16)+F16</f>
        <v>17465</v>
      </c>
      <c r="L16" s="7">
        <f>J16/D16</f>
        <v>0.83087202827676365</v>
      </c>
    </row>
    <row r="17" spans="1:12" ht="20.25" x14ac:dyDescent="0.3">
      <c r="A17" s="9" t="s">
        <v>10</v>
      </c>
      <c r="B17" s="61">
        <f>B15+B16</f>
        <v>183200</v>
      </c>
      <c r="C17" s="61">
        <f t="shared" ref="C17:F17" si="0">C15+C16</f>
        <v>1428</v>
      </c>
      <c r="D17" s="61">
        <f t="shared" si="0"/>
        <v>181772</v>
      </c>
      <c r="E17" s="61">
        <f t="shared" si="0"/>
        <v>144206</v>
      </c>
      <c r="F17" s="61">
        <f t="shared" si="0"/>
        <v>28721</v>
      </c>
      <c r="G17" s="7">
        <f>E17/D17</f>
        <v>0.79333450696476904</v>
      </c>
      <c r="H17" s="61">
        <f t="shared" ref="H17:J17" si="1">H15+H16</f>
        <v>8845</v>
      </c>
      <c r="I17" s="61">
        <f t="shared" si="1"/>
        <v>6147</v>
      </c>
      <c r="J17" s="61">
        <f t="shared" si="1"/>
        <v>150353</v>
      </c>
      <c r="K17" s="61">
        <v>31419</v>
      </c>
      <c r="L17" s="7">
        <f>J17/D17</f>
        <v>0.8271515965055124</v>
      </c>
    </row>
    <row r="19" spans="1:12" ht="15.75" x14ac:dyDescent="0.25">
      <c r="A19" s="16" t="s">
        <v>19</v>
      </c>
    </row>
    <row r="20" spans="1:12" ht="15.75" thickBot="1" x14ac:dyDescent="0.3"/>
    <row r="21" spans="1:12" ht="42.75" customHeight="1" thickBot="1" x14ac:dyDescent="0.3">
      <c r="A21" s="45" t="s">
        <v>20</v>
      </c>
      <c r="B21" s="104" t="s">
        <v>27</v>
      </c>
      <c r="C21" s="105"/>
      <c r="D21" s="98" t="s">
        <v>28</v>
      </c>
      <c r="E21" s="99"/>
      <c r="F21" s="104" t="s">
        <v>10</v>
      </c>
      <c r="G21" s="104"/>
      <c r="H21" s="96" t="s">
        <v>21</v>
      </c>
      <c r="I21" s="97"/>
    </row>
    <row r="22" spans="1:12" x14ac:dyDescent="0.25">
      <c r="A22" s="48"/>
      <c r="B22" s="49" t="s">
        <v>43</v>
      </c>
      <c r="C22" s="49" t="s">
        <v>38</v>
      </c>
      <c r="D22" s="49" t="s">
        <v>43</v>
      </c>
      <c r="E22" s="49" t="s">
        <v>38</v>
      </c>
      <c r="F22" s="49" t="s">
        <v>43</v>
      </c>
      <c r="G22" s="49" t="s">
        <v>38</v>
      </c>
      <c r="H22" s="49" t="s">
        <v>43</v>
      </c>
      <c r="I22" s="73" t="s">
        <v>38</v>
      </c>
    </row>
    <row r="23" spans="1:12" ht="54" x14ac:dyDescent="0.25">
      <c r="A23" s="19" t="s">
        <v>22</v>
      </c>
      <c r="B23" s="59">
        <v>21</v>
      </c>
      <c r="C23" s="49"/>
      <c r="D23" s="59">
        <v>13</v>
      </c>
      <c r="E23" s="49"/>
      <c r="F23" s="63">
        <f t="shared" ref="F23:G26" si="2">SUM(D23+B23)</f>
        <v>34</v>
      </c>
      <c r="G23" s="49"/>
      <c r="H23" s="78">
        <v>0.7</v>
      </c>
      <c r="I23" s="73"/>
    </row>
    <row r="24" spans="1:12" ht="18" x14ac:dyDescent="0.25">
      <c r="A24" s="46" t="s">
        <v>23</v>
      </c>
      <c r="B24" s="59">
        <v>153</v>
      </c>
      <c r="C24" s="59">
        <v>161</v>
      </c>
      <c r="D24" s="65">
        <v>113</v>
      </c>
      <c r="E24" s="65">
        <v>121</v>
      </c>
      <c r="F24" s="63">
        <f t="shared" si="2"/>
        <v>266</v>
      </c>
      <c r="G24" s="63">
        <f t="shared" si="2"/>
        <v>282</v>
      </c>
      <c r="H24" s="78">
        <v>5.3</v>
      </c>
      <c r="I24" s="78">
        <v>6</v>
      </c>
    </row>
    <row r="25" spans="1:12" ht="18" x14ac:dyDescent="0.25">
      <c r="A25" s="46" t="s">
        <v>24</v>
      </c>
      <c r="B25" s="59">
        <v>358</v>
      </c>
      <c r="C25" s="59">
        <v>398</v>
      </c>
      <c r="D25" s="65">
        <v>444</v>
      </c>
      <c r="E25" s="65">
        <v>427</v>
      </c>
      <c r="F25" s="63">
        <f t="shared" si="2"/>
        <v>802</v>
      </c>
      <c r="G25" s="63">
        <f t="shared" si="2"/>
        <v>825</v>
      </c>
      <c r="H25" s="78">
        <v>15.9</v>
      </c>
      <c r="I25" s="78">
        <v>16.7</v>
      </c>
    </row>
    <row r="26" spans="1:12" ht="18" x14ac:dyDescent="0.25">
      <c r="A26" s="46" t="s">
        <v>25</v>
      </c>
      <c r="B26" s="59">
        <v>588</v>
      </c>
      <c r="C26" s="59">
        <v>606</v>
      </c>
      <c r="D26" s="65">
        <v>862</v>
      </c>
      <c r="E26" s="65">
        <v>793</v>
      </c>
      <c r="F26" s="63">
        <f t="shared" si="2"/>
        <v>1450</v>
      </c>
      <c r="G26" s="63">
        <f t="shared" si="2"/>
        <v>1399</v>
      </c>
      <c r="H26" s="78">
        <v>28.7</v>
      </c>
      <c r="I26" s="78">
        <v>28.2</v>
      </c>
    </row>
    <row r="27" spans="1:12" ht="18.75" thickBot="1" x14ac:dyDescent="0.3">
      <c r="A27" s="47" t="s">
        <v>10</v>
      </c>
      <c r="B27" s="66">
        <f>SUM(B23:B26)</f>
        <v>1120</v>
      </c>
      <c r="C27" s="66">
        <f t="shared" ref="C27" si="3">SUM(C24:C26)</f>
        <v>1165</v>
      </c>
      <c r="D27" s="67">
        <f>SUM(D23:D26)</f>
        <v>1432</v>
      </c>
      <c r="E27" s="67">
        <f t="shared" ref="E27" si="4">SUM(E24:E26)</f>
        <v>1341</v>
      </c>
      <c r="F27" s="64">
        <f>SUM(F23:F26)</f>
        <v>2552</v>
      </c>
      <c r="G27" s="64">
        <f t="shared" ref="G27" si="5">SUM(G24:G26)</f>
        <v>2506</v>
      </c>
      <c r="H27" s="79">
        <v>50.6</v>
      </c>
      <c r="I27" s="79">
        <v>50.9</v>
      </c>
    </row>
  </sheetData>
  <mergeCells count="8">
    <mergeCell ref="H21:I21"/>
    <mergeCell ref="B21:C21"/>
    <mergeCell ref="D21:E21"/>
    <mergeCell ref="F21:G21"/>
    <mergeCell ref="D5:H5"/>
    <mergeCell ref="D13:H13"/>
    <mergeCell ref="I5:N5"/>
    <mergeCell ref="I13:L13"/>
  </mergeCells>
  <pageMargins left="0.7" right="0.7" top="0.75" bottom="0.75" header="0.3" footer="0.3"/>
  <pageSetup paperSize="9" orientation="portrait" r:id="rId1"/>
  <ignoredErrors>
    <ignoredError sqref="G17 C27:G27 G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bac genéral</vt:lpstr>
      <vt:lpstr>bac techno</vt:lpstr>
      <vt:lpstr>bac pro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Fabienne Clement</dc:creator>
  <cp:lastModifiedBy>Fabienne Clement</cp:lastModifiedBy>
  <cp:lastPrinted>2022-07-07T13:02:20Z</cp:lastPrinted>
  <dcterms:created xsi:type="dcterms:W3CDTF">2021-07-07T07:27:06Z</dcterms:created>
  <dcterms:modified xsi:type="dcterms:W3CDTF">2024-07-12T12:45:05Z</dcterms:modified>
</cp:coreProperties>
</file>