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P\Examens\BAC ENQ59\BAC 2023 ENQ59\"/>
    </mc:Choice>
  </mc:AlternateContent>
  <xr:revisionPtr revIDLastSave="0" documentId="8_{3B14184C-A3F0-4296-B562-1A945E2B3AEA}" xr6:coauthVersionLast="36" xr6:coauthVersionMax="36" xr10:uidLastSave="{00000000-0000-0000-0000-000000000000}"/>
  <bookViews>
    <workbookView xWindow="0" yWindow="0" windowWidth="28800" windowHeight="11325" xr2:uid="{5934C473-5217-4578-8543-69497568BE17}"/>
  </bookViews>
  <sheets>
    <sheet name="bac genéral" sheetId="2" r:id="rId1"/>
    <sheet name="bac techno" sheetId="3" r:id="rId2"/>
    <sheet name="bac pro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E26" i="3"/>
  <c r="C26" i="3"/>
  <c r="D25" i="3"/>
  <c r="B25" i="3" s="1"/>
  <c r="D24" i="3"/>
  <c r="B24" i="3" s="1"/>
  <c r="D23" i="3"/>
  <c r="B23" i="3" s="1"/>
  <c r="D22" i="3"/>
  <c r="B22" i="3" s="1"/>
  <c r="D21" i="3"/>
  <c r="B21" i="3" s="1"/>
  <c r="D20" i="3"/>
  <c r="B20" i="3" s="1"/>
  <c r="D19" i="3"/>
  <c r="K14" i="2"/>
  <c r="E26" i="1"/>
  <c r="D26" i="1"/>
  <c r="C26" i="1"/>
  <c r="B26" i="1"/>
  <c r="G25" i="1"/>
  <c r="F25" i="1"/>
  <c r="G24" i="1"/>
  <c r="F24" i="1"/>
  <c r="G23" i="1"/>
  <c r="G26" i="1" s="1"/>
  <c r="F23" i="1"/>
  <c r="H17" i="1"/>
  <c r="F17" i="1"/>
  <c r="E17" i="1"/>
  <c r="C17" i="1"/>
  <c r="D16" i="1"/>
  <c r="B16" i="1" s="1"/>
  <c r="D15" i="1"/>
  <c r="G15" i="1" s="1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O36" i="3"/>
  <c r="O35" i="3"/>
  <c r="O34" i="3"/>
  <c r="O33" i="3"/>
  <c r="O37" i="3" s="1"/>
  <c r="E13" i="3"/>
  <c r="P36" i="3" s="1"/>
  <c r="G16" i="1" l="1"/>
  <c r="B15" i="1"/>
  <c r="B17" i="1"/>
  <c r="D17" i="1"/>
  <c r="G17" i="1" s="1"/>
  <c r="F26" i="1"/>
  <c r="D26" i="3"/>
  <c r="B19" i="3"/>
  <c r="B26" i="3" s="1"/>
  <c r="P34" i="3"/>
  <c r="P35" i="3"/>
  <c r="P33" i="3"/>
  <c r="P37" i="3"/>
  <c r="D7" i="1" l="1"/>
  <c r="D8" i="1"/>
  <c r="J7" i="1"/>
  <c r="J8" i="1"/>
  <c r="I26" i="3" l="1"/>
  <c r="I17" i="1"/>
  <c r="K16" i="1"/>
  <c r="J16" i="1"/>
  <c r="K15" i="1"/>
  <c r="J15" i="1"/>
  <c r="K20" i="3"/>
  <c r="K21" i="3"/>
  <c r="K22" i="3"/>
  <c r="K23" i="3"/>
  <c r="K24" i="3"/>
  <c r="K25" i="3"/>
  <c r="K19" i="3"/>
  <c r="J8" i="3"/>
  <c r="J9" i="3"/>
  <c r="J10" i="3"/>
  <c r="J11" i="3"/>
  <c r="J12" i="3"/>
  <c r="J7" i="3"/>
  <c r="I9" i="1"/>
  <c r="J9" i="1"/>
  <c r="K8" i="1"/>
  <c r="K7" i="1"/>
  <c r="I13" i="3"/>
  <c r="K8" i="3"/>
  <c r="K9" i="3"/>
  <c r="K10" i="3"/>
  <c r="K11" i="3"/>
  <c r="K12" i="3"/>
  <c r="K7" i="3"/>
  <c r="J14" i="2"/>
  <c r="D14" i="2"/>
  <c r="G14" i="2" s="1"/>
  <c r="K6" i="2"/>
  <c r="J6" i="2"/>
  <c r="H26" i="3"/>
  <c r="D6" i="2"/>
  <c r="D22" i="2" s="1"/>
  <c r="B25" i="2"/>
  <c r="C25" i="2"/>
  <c r="H13" i="3"/>
  <c r="F13" i="3"/>
  <c r="C13" i="3"/>
  <c r="D12" i="3"/>
  <c r="G12" i="3" s="1"/>
  <c r="D11" i="3"/>
  <c r="G11" i="3" s="1"/>
  <c r="D10" i="3"/>
  <c r="B10" i="3" s="1"/>
  <c r="D9" i="3"/>
  <c r="D8" i="3"/>
  <c r="G8" i="3" s="1"/>
  <c r="D7" i="3"/>
  <c r="B7" i="3" s="1"/>
  <c r="H9" i="1"/>
  <c r="F9" i="1"/>
  <c r="E9" i="1"/>
  <c r="C9" i="1"/>
  <c r="H25" i="1" l="1"/>
  <c r="H24" i="1"/>
  <c r="H23" i="1"/>
  <c r="H26" i="1"/>
  <c r="L11" i="3"/>
  <c r="M11" i="3" s="1"/>
  <c r="K26" i="3"/>
  <c r="K13" i="3"/>
  <c r="B11" i="3"/>
  <c r="G7" i="3"/>
  <c r="L14" i="2"/>
  <c r="K9" i="1"/>
  <c r="D9" i="1"/>
  <c r="L9" i="1" s="1"/>
  <c r="M9" i="1" s="1"/>
  <c r="L8" i="1"/>
  <c r="M8" i="1" s="1"/>
  <c r="J17" i="1"/>
  <c r="K17" i="1" s="1"/>
  <c r="L16" i="1"/>
  <c r="L15" i="1"/>
  <c r="G8" i="1"/>
  <c r="L7" i="1"/>
  <c r="M7" i="1" s="1"/>
  <c r="G7" i="1"/>
  <c r="B8" i="1"/>
  <c r="B7" i="1"/>
  <c r="L7" i="3"/>
  <c r="M7" i="3" s="1"/>
  <c r="J13" i="3"/>
  <c r="B8" i="3"/>
  <c r="B12" i="3"/>
  <c r="L8" i="3"/>
  <c r="M8" i="3" s="1"/>
  <c r="D13" i="3"/>
  <c r="G13" i="3" s="1"/>
  <c r="L10" i="3"/>
  <c r="M10" i="3" s="1"/>
  <c r="L12" i="3"/>
  <c r="M12" i="3" s="1"/>
  <c r="G10" i="3"/>
  <c r="L9" i="3"/>
  <c r="M9" i="3" s="1"/>
  <c r="G9" i="3"/>
  <c r="B9" i="3"/>
  <c r="B14" i="2"/>
  <c r="D23" i="2"/>
  <c r="D25" i="2"/>
  <c r="D24" i="2"/>
  <c r="B6" i="2"/>
  <c r="G6" i="2"/>
  <c r="L6" i="2"/>
  <c r="M6" i="2" s="1"/>
  <c r="D21" i="2"/>
  <c r="B13" i="3" l="1"/>
  <c r="L17" i="1"/>
  <c r="G9" i="1"/>
  <c r="B9" i="1"/>
  <c r="L13" i="3"/>
  <c r="M13" i="3" s="1"/>
  <c r="G25" i="3"/>
  <c r="J22" i="3"/>
  <c r="L22" i="3" s="1"/>
  <c r="J21" i="3"/>
  <c r="G19" i="3"/>
  <c r="J23" i="3"/>
  <c r="G24" i="3"/>
  <c r="J20" i="3"/>
  <c r="L20" i="3" s="1"/>
  <c r="J24" i="3"/>
  <c r="J19" i="3"/>
  <c r="G21" i="3"/>
  <c r="J25" i="3"/>
  <c r="L25" i="3" l="1"/>
  <c r="J26" i="3"/>
  <c r="G22" i="3"/>
  <c r="L19" i="3"/>
  <c r="L23" i="3"/>
  <c r="L21" i="3"/>
  <c r="G23" i="3"/>
  <c r="G20" i="3"/>
  <c r="L24" i="3"/>
  <c r="G26" i="3"/>
  <c r="L26" i="3" l="1"/>
</calcChain>
</file>

<file path=xl/sharedStrings.xml><?xml version="1.0" encoding="utf-8"?>
<sst xmlns="http://schemas.openxmlformats.org/spreadsheetml/2006/main" count="184" uniqueCount="44">
  <si>
    <t>BAC PRO</t>
  </si>
  <si>
    <t>INSCRITS</t>
  </si>
  <si>
    <t>ABSENTS</t>
  </si>
  <si>
    <t>ADMIS</t>
  </si>
  <si>
    <t>PRESENTS</t>
  </si>
  <si>
    <t>1ER GROUPE</t>
  </si>
  <si>
    <t>SERIE</t>
  </si>
  <si>
    <t>AJOURNES</t>
  </si>
  <si>
    <t>DOMAINE PRODUCTION</t>
  </si>
  <si>
    <t>DOMAINE DES SERVICES</t>
  </si>
  <si>
    <t>TOTAL</t>
  </si>
  <si>
    <t>BAC GENERAL</t>
  </si>
  <si>
    <t>BAC TECHNO</t>
  </si>
  <si>
    <t>STI2D</t>
  </si>
  <si>
    <t>STD2A</t>
  </si>
  <si>
    <t>STL</t>
  </si>
  <si>
    <t>ST2S</t>
  </si>
  <si>
    <t>STMG</t>
  </si>
  <si>
    <t>STHR</t>
  </si>
  <si>
    <t>Académie de Strasbourg</t>
  </si>
  <si>
    <t>MENTION</t>
  </si>
  <si>
    <t>% de mentions parmi les admis au 1er groupe</t>
  </si>
  <si>
    <t>session 2022</t>
  </si>
  <si>
    <t>TRES BIEN AVEC FELICITATION DU JURY</t>
  </si>
  <si>
    <t>TRES BIEN</t>
  </si>
  <si>
    <t xml:space="preserve">BIEN </t>
  </si>
  <si>
    <t>ASSEZ BIEN</t>
  </si>
  <si>
    <t>TRES  BIEN AVEC FELICITATION DU JURY</t>
  </si>
  <si>
    <t>domaine production</t>
  </si>
  <si>
    <t>domaine des services</t>
  </si>
  <si>
    <t>France + DOM</t>
  </si>
  <si>
    <t>STTMD</t>
  </si>
  <si>
    <t>2EME GROUPE</t>
  </si>
  <si>
    <t xml:space="preserve"> TOTAL ADMIS </t>
  </si>
  <si>
    <t xml:space="preserve"> TOTAL AJOURNES</t>
  </si>
  <si>
    <t>ADMIS AU 2EME GROUPE</t>
  </si>
  <si>
    <t>Évolution du taux de réussite</t>
  </si>
  <si>
    <t>AUTORISES A PASSER LE SECOND GROUPE</t>
  </si>
  <si>
    <t>Taux de réussite juin 2023 1er groupe</t>
  </si>
  <si>
    <t>Taux de réussite juin 2023 1er et 2nd groupe</t>
  </si>
  <si>
    <t>taux de réussite juin 2023 1er groupe</t>
  </si>
  <si>
    <t>session 2023</t>
  </si>
  <si>
    <t>Taux de résussite  2022</t>
  </si>
  <si>
    <t>Taux de réussite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</si>
</sst>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4" xfId="0" applyFont="1" applyBorder="1"/>
    <xf numFmtId="164" fontId="4" fillId="2" borderId="4" xfId="0" applyNumberFormat="1" applyFont="1" applyFill="1" applyBorder="1" applyAlignment="1">
      <alignment horizontal="center"/>
    </xf>
    <xf numFmtId="164" fontId="5" fillId="0" borderId="0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/>
    <xf numFmtId="164" fontId="4" fillId="3" borderId="4" xfId="0" applyNumberFormat="1" applyFont="1" applyFill="1" applyBorder="1" applyAlignment="1">
      <alignment horizontal="center"/>
    </xf>
    <xf numFmtId="0" fontId="2" fillId="0" borderId="4" xfId="0" applyFont="1" applyFill="1" applyBorder="1"/>
    <xf numFmtId="164" fontId="4" fillId="0" borderId="4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4" borderId="0" xfId="0" applyFont="1" applyFill="1"/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5" fillId="0" borderId="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4" fontId="5" fillId="0" borderId="14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/>
    <xf numFmtId="164" fontId="10" fillId="0" borderId="0" xfId="0" applyNumberFormat="1" applyFont="1"/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6" fillId="0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164" fontId="5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4" fontId="5" fillId="0" borderId="19" xfId="0" applyNumberFormat="1" applyFont="1" applyBorder="1"/>
    <xf numFmtId="0" fontId="2" fillId="0" borderId="20" xfId="0" applyFont="1" applyBorder="1" applyAlignment="1">
      <alignment horizontal="center"/>
    </xf>
    <xf numFmtId="164" fontId="5" fillId="0" borderId="11" xfId="0" applyNumberFormat="1" applyFont="1" applyBorder="1"/>
    <xf numFmtId="0" fontId="2" fillId="0" borderId="21" xfId="0" applyFont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4" fontId="5" fillId="0" borderId="13" xfId="0" applyNumberFormat="1" applyFont="1" applyBorder="1"/>
    <xf numFmtId="0" fontId="0" fillId="0" borderId="26" xfId="0" applyBorder="1"/>
    <xf numFmtId="0" fontId="6" fillId="0" borderId="27" xfId="0" applyFont="1" applyFill="1" applyBorder="1" applyAlignment="1">
      <alignment horizontal="center"/>
    </xf>
    <xf numFmtId="164" fontId="5" fillId="0" borderId="20" xfId="0" applyNumberFormat="1" applyFont="1" applyBorder="1"/>
    <xf numFmtId="164" fontId="5" fillId="0" borderId="21" xfId="0" applyNumberFormat="1" applyFont="1" applyBorder="1"/>
    <xf numFmtId="164" fontId="2" fillId="0" borderId="29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" fontId="4" fillId="0" borderId="4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9" xfId="0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0" fillId="0" borderId="23" xfId="0" applyBorder="1" applyAlignment="1"/>
    <xf numFmtId="0" fontId="2" fillId="0" borderId="24" xfId="0" applyFont="1" applyBorder="1" applyAlignment="1">
      <alignment horizontal="center"/>
    </xf>
    <xf numFmtId="0" fontId="0" fillId="0" borderId="25" xfId="0" applyBorder="1" applyAlignment="1"/>
    <xf numFmtId="3" fontId="4" fillId="0" borderId="4" xfId="0" applyNumberFormat="1" applyFont="1" applyBorder="1"/>
    <xf numFmtId="0" fontId="2" fillId="0" borderId="32" xfId="0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4" xfId="0" applyNumberFormat="1" applyFont="1" applyFill="1" applyBorder="1"/>
    <xf numFmtId="3" fontId="2" fillId="0" borderId="4" xfId="0" applyNumberFormat="1" applyFont="1" applyBorder="1"/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28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D8204-26BB-4185-8080-03DAE29EFF6C}">
  <sheetPr>
    <pageSetUpPr fitToPage="1"/>
  </sheetPr>
  <dimension ref="A1:N25"/>
  <sheetViews>
    <sheetView tabSelected="1" workbookViewId="0">
      <selection activeCell="B25" sqref="B25"/>
    </sheetView>
  </sheetViews>
  <sheetFormatPr baseColWidth="10" defaultRowHeight="15" x14ac:dyDescent="0.25"/>
  <cols>
    <col min="1" max="1" width="21" customWidth="1"/>
    <col min="2" max="2" width="16" customWidth="1"/>
    <col min="3" max="3" width="18.5703125" customWidth="1"/>
    <col min="4" max="4" width="16.42578125" customWidth="1"/>
    <col min="5" max="5" width="15.5703125" customWidth="1"/>
    <col min="6" max="6" width="24.5703125" customWidth="1"/>
    <col min="7" max="7" width="22.140625" customWidth="1"/>
    <col min="8" max="8" width="19.28515625" customWidth="1"/>
    <col min="9" max="9" width="14.42578125" bestFit="1" customWidth="1"/>
    <col min="10" max="10" width="21.85546875" customWidth="1"/>
    <col min="11" max="11" width="20.28515625" customWidth="1"/>
    <col min="12" max="12" width="23.42578125" customWidth="1"/>
    <col min="13" max="13" width="16.140625" bestFit="1" customWidth="1"/>
    <col min="14" max="14" width="18" customWidth="1"/>
  </cols>
  <sheetData>
    <row r="1" spans="1:14" x14ac:dyDescent="0.25">
      <c r="A1" s="17" t="s">
        <v>11</v>
      </c>
    </row>
    <row r="3" spans="1:14" ht="15.75" x14ac:dyDescent="0.25">
      <c r="A3" s="16" t="s">
        <v>19</v>
      </c>
    </row>
    <row r="4" spans="1:14" ht="72.75" customHeight="1" x14ac:dyDescent="0.25">
      <c r="A4" s="1"/>
      <c r="B4" s="1"/>
      <c r="C4" s="1"/>
      <c r="D4" s="74" t="s">
        <v>5</v>
      </c>
      <c r="E4" s="75"/>
      <c r="F4" s="75"/>
      <c r="G4" s="75"/>
      <c r="H4" s="76"/>
      <c r="I4" s="72" t="s">
        <v>32</v>
      </c>
      <c r="J4" s="73"/>
      <c r="K4" s="73"/>
      <c r="L4" s="73"/>
      <c r="M4" s="73"/>
      <c r="N4" s="73"/>
    </row>
    <row r="5" spans="1:14" ht="108" customHeight="1" thickBot="1" x14ac:dyDescent="0.3">
      <c r="A5" s="3" t="s">
        <v>6</v>
      </c>
      <c r="B5" s="3" t="s">
        <v>1</v>
      </c>
      <c r="C5" s="3" t="s">
        <v>2</v>
      </c>
      <c r="D5" s="3" t="s">
        <v>4</v>
      </c>
      <c r="E5" s="3" t="s">
        <v>3</v>
      </c>
      <c r="F5" s="66" t="s">
        <v>7</v>
      </c>
      <c r="G5" s="3" t="s">
        <v>38</v>
      </c>
      <c r="H5" s="10" t="s">
        <v>37</v>
      </c>
      <c r="I5" s="10" t="s">
        <v>35</v>
      </c>
      <c r="J5" s="10" t="s">
        <v>33</v>
      </c>
      <c r="K5" s="10" t="s">
        <v>34</v>
      </c>
      <c r="L5" s="10" t="s">
        <v>39</v>
      </c>
      <c r="M5" s="67" t="s">
        <v>36</v>
      </c>
      <c r="N5" s="68" t="s">
        <v>42</v>
      </c>
    </row>
    <row r="6" spans="1:14" ht="21" thickBot="1" x14ac:dyDescent="0.35">
      <c r="A6" s="9" t="s">
        <v>10</v>
      </c>
      <c r="B6" s="11">
        <f>+C6+D6</f>
        <v>10346</v>
      </c>
      <c r="C6" s="11">
        <v>0</v>
      </c>
      <c r="D6" s="11">
        <f>E6+F6+H6</f>
        <v>10346</v>
      </c>
      <c r="E6" s="93">
        <v>9611</v>
      </c>
      <c r="F6" s="11">
        <v>181</v>
      </c>
      <c r="G6" s="7">
        <f>E6/D6</f>
        <v>0.92895805142083898</v>
      </c>
      <c r="H6" s="11">
        <v>554</v>
      </c>
      <c r="I6" s="11">
        <v>358</v>
      </c>
      <c r="J6" s="11">
        <f>I6+E6</f>
        <v>9969</v>
      </c>
      <c r="K6" s="11">
        <f>(H6-I6)+F6</f>
        <v>377</v>
      </c>
      <c r="L6" s="7">
        <f>J6/D6</f>
        <v>0.9635607964430698</v>
      </c>
      <c r="M6" s="7">
        <f>L6-N6</f>
        <v>-1.4392035569301687E-3</v>
      </c>
      <c r="N6" s="65">
        <v>0.96499999999999997</v>
      </c>
    </row>
    <row r="11" spans="1:14" ht="15.75" x14ac:dyDescent="0.25">
      <c r="A11" s="16" t="s">
        <v>30</v>
      </c>
    </row>
    <row r="12" spans="1:14" ht="56.25" customHeight="1" x14ac:dyDescent="0.25">
      <c r="A12" s="1"/>
      <c r="B12" s="1"/>
      <c r="C12" s="1"/>
      <c r="D12" s="74" t="s">
        <v>5</v>
      </c>
      <c r="E12" s="75"/>
      <c r="F12" s="75"/>
      <c r="G12" s="75"/>
      <c r="H12" s="79"/>
      <c r="I12" s="72" t="s">
        <v>32</v>
      </c>
      <c r="J12" s="73"/>
      <c r="K12" s="73"/>
      <c r="L12" s="73"/>
    </row>
    <row r="13" spans="1:14" ht="72" x14ac:dyDescent="0.25">
      <c r="A13" s="3" t="s">
        <v>6</v>
      </c>
      <c r="B13" s="3" t="s">
        <v>1</v>
      </c>
      <c r="C13" s="3" t="s">
        <v>2</v>
      </c>
      <c r="D13" s="3" t="s">
        <v>4</v>
      </c>
      <c r="E13" s="3" t="s">
        <v>3</v>
      </c>
      <c r="F13" s="3" t="s">
        <v>7</v>
      </c>
      <c r="G13" s="3" t="s">
        <v>40</v>
      </c>
      <c r="H13" s="10" t="s">
        <v>37</v>
      </c>
      <c r="I13" s="10" t="s">
        <v>35</v>
      </c>
      <c r="J13" s="10" t="s">
        <v>33</v>
      </c>
      <c r="K13" s="10" t="s">
        <v>34</v>
      </c>
      <c r="L13" s="10" t="s">
        <v>39</v>
      </c>
    </row>
    <row r="14" spans="1:14" ht="20.25" x14ac:dyDescent="0.3">
      <c r="A14" s="9" t="s">
        <v>10</v>
      </c>
      <c r="B14" s="11">
        <f>+C14+D14</f>
        <v>387100</v>
      </c>
      <c r="C14" s="93">
        <v>33</v>
      </c>
      <c r="D14" s="11">
        <f>E14+F14+H14</f>
        <v>387067</v>
      </c>
      <c r="E14" s="93">
        <v>351458</v>
      </c>
      <c r="F14" s="93">
        <v>8787</v>
      </c>
      <c r="G14" s="7">
        <f>E14/D14</f>
        <v>0.90800300723130623</v>
      </c>
      <c r="H14" s="93">
        <v>26822</v>
      </c>
      <c r="I14" s="11">
        <v>18937</v>
      </c>
      <c r="J14" s="11">
        <f>I14+E14</f>
        <v>370395</v>
      </c>
      <c r="K14" s="11">
        <f>(H14-I14)+F14</f>
        <v>16672</v>
      </c>
      <c r="L14" s="7">
        <f>J14/D14</f>
        <v>0.95692735366228587</v>
      </c>
    </row>
    <row r="17" spans="1:5" ht="15.75" x14ac:dyDescent="0.25">
      <c r="A17" s="16" t="s">
        <v>19</v>
      </c>
    </row>
    <row r="18" spans="1:5" ht="15.75" thickBot="1" x14ac:dyDescent="0.3"/>
    <row r="19" spans="1:5" ht="18.75" thickBot="1" x14ac:dyDescent="0.3">
      <c r="A19" s="47" t="s">
        <v>20</v>
      </c>
      <c r="B19" s="77" t="s">
        <v>10</v>
      </c>
      <c r="C19" s="78"/>
      <c r="D19" s="77" t="s">
        <v>10</v>
      </c>
      <c r="E19" s="78"/>
    </row>
    <row r="20" spans="1:5" ht="15.75" thickBot="1" x14ac:dyDescent="0.3">
      <c r="A20" s="48"/>
      <c r="B20" s="49" t="s">
        <v>41</v>
      </c>
      <c r="C20" s="49" t="s">
        <v>22</v>
      </c>
      <c r="D20" s="49" t="s">
        <v>41</v>
      </c>
      <c r="E20" s="49" t="s">
        <v>22</v>
      </c>
    </row>
    <row r="21" spans="1:5" ht="72.75" thickBot="1" x14ac:dyDescent="0.3">
      <c r="A21" s="50" t="s">
        <v>27</v>
      </c>
      <c r="B21" s="94">
        <v>226</v>
      </c>
      <c r="C21" s="51">
        <v>250</v>
      </c>
      <c r="D21" s="52">
        <f>B21/$D$6</f>
        <v>2.184419099168761E-2</v>
      </c>
      <c r="E21" s="52">
        <v>2.7221254355400695E-2</v>
      </c>
    </row>
    <row r="22" spans="1:5" ht="18" x14ac:dyDescent="0.25">
      <c r="A22" s="53" t="s">
        <v>24</v>
      </c>
      <c r="B22" s="95">
        <v>1586</v>
      </c>
      <c r="C22" s="54">
        <v>1513</v>
      </c>
      <c r="D22" s="55">
        <f t="shared" ref="D22:D25" si="0">B22/$D$6</f>
        <v>0.15329595979122365</v>
      </c>
      <c r="E22" s="55">
        <v>0.16474303135888502</v>
      </c>
    </row>
    <row r="23" spans="1:5" ht="18" x14ac:dyDescent="0.25">
      <c r="A23" s="56" t="s">
        <v>25</v>
      </c>
      <c r="B23" s="96">
        <v>2702</v>
      </c>
      <c r="C23" s="27">
        <v>2638</v>
      </c>
      <c r="D23" s="57">
        <f t="shared" si="0"/>
        <v>0.26116373477672533</v>
      </c>
      <c r="E23" s="57">
        <v>0.28723867595818814</v>
      </c>
    </row>
    <row r="24" spans="1:5" ht="18" x14ac:dyDescent="0.25">
      <c r="A24" s="56" t="s">
        <v>26</v>
      </c>
      <c r="B24" s="96">
        <v>3020</v>
      </c>
      <c r="C24" s="27">
        <v>2870</v>
      </c>
      <c r="D24" s="57">
        <f t="shared" si="0"/>
        <v>0.29190025130485214</v>
      </c>
      <c r="E24" s="57">
        <v>0.31239111498257838</v>
      </c>
    </row>
    <row r="25" spans="1:5" ht="18.75" thickBot="1" x14ac:dyDescent="0.3">
      <c r="A25" s="58" t="s">
        <v>10</v>
      </c>
      <c r="B25" s="59">
        <f>SUM(B21:B24)</f>
        <v>7534</v>
      </c>
      <c r="C25" s="59">
        <f>SUM(C21:C24)</f>
        <v>7271</v>
      </c>
      <c r="D25" s="60">
        <f t="shared" si="0"/>
        <v>0.7282041368644887</v>
      </c>
      <c r="E25" s="60">
        <v>0.79159407665505221</v>
      </c>
    </row>
  </sheetData>
  <mergeCells count="6">
    <mergeCell ref="I4:N4"/>
    <mergeCell ref="I12:L12"/>
    <mergeCell ref="D4:H4"/>
    <mergeCell ref="B19:C19"/>
    <mergeCell ref="D19:E19"/>
    <mergeCell ref="D12:H12"/>
  </mergeCells>
  <pageMargins left="0.25" right="0.25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A6F3-9CFC-4155-A2ED-2BC58FDC6C8D}">
  <dimension ref="A1:Q41"/>
  <sheetViews>
    <sheetView topLeftCell="A21" zoomScaleNormal="100" workbookViewId="0">
      <pane xSplit="1" topLeftCell="F1" activePane="topRight" state="frozen"/>
      <selection pane="topRight" activeCell="T36" sqref="T36"/>
    </sheetView>
  </sheetViews>
  <sheetFormatPr baseColWidth="10" defaultRowHeight="15" x14ac:dyDescent="0.25"/>
  <cols>
    <col min="1" max="1" width="32.7109375" customWidth="1"/>
    <col min="2" max="2" width="17" customWidth="1"/>
    <col min="3" max="3" width="19.7109375" customWidth="1"/>
    <col min="4" max="4" width="18.140625" customWidth="1"/>
    <col min="5" max="6" width="16.7109375" customWidth="1"/>
    <col min="7" max="7" width="23.28515625" bestFit="1" customWidth="1"/>
    <col min="8" max="8" width="19.5703125" customWidth="1"/>
    <col min="9" max="9" width="24" customWidth="1"/>
    <col min="10" max="10" width="21.85546875" customWidth="1"/>
    <col min="11" max="11" width="16.140625" customWidth="1"/>
    <col min="12" max="12" width="13" customWidth="1"/>
    <col min="13" max="13" width="16.85546875" customWidth="1"/>
    <col min="14" max="14" width="13.28515625" customWidth="1"/>
  </cols>
  <sheetData>
    <row r="1" spans="1:14" x14ac:dyDescent="0.25">
      <c r="A1" s="18" t="s">
        <v>12</v>
      </c>
    </row>
    <row r="4" spans="1:14" ht="15.75" x14ac:dyDescent="0.25">
      <c r="A4" s="16" t="s">
        <v>19</v>
      </c>
    </row>
    <row r="5" spans="1:14" ht="18" x14ac:dyDescent="0.25">
      <c r="A5" s="12"/>
      <c r="B5" s="12"/>
      <c r="C5" s="12"/>
      <c r="D5" s="83" t="s">
        <v>5</v>
      </c>
      <c r="E5" s="84"/>
      <c r="F5" s="84"/>
      <c r="G5" s="84"/>
      <c r="H5" s="79"/>
      <c r="I5" s="85" t="s">
        <v>32</v>
      </c>
      <c r="J5" s="85"/>
      <c r="K5" s="85"/>
      <c r="L5" s="85"/>
      <c r="M5" s="86"/>
      <c r="N5" s="86"/>
    </row>
    <row r="6" spans="1:14" ht="108" x14ac:dyDescent="0.25">
      <c r="A6" s="3" t="s">
        <v>6</v>
      </c>
      <c r="B6" s="3" t="s">
        <v>1</v>
      </c>
      <c r="C6" s="3" t="s">
        <v>2</v>
      </c>
      <c r="D6" s="3" t="s">
        <v>4</v>
      </c>
      <c r="E6" s="3" t="s">
        <v>3</v>
      </c>
      <c r="F6" s="3" t="s">
        <v>7</v>
      </c>
      <c r="G6" s="3" t="s">
        <v>38</v>
      </c>
      <c r="H6" s="10" t="s">
        <v>37</v>
      </c>
      <c r="I6" s="10" t="s">
        <v>35</v>
      </c>
      <c r="J6" s="10" t="s">
        <v>33</v>
      </c>
      <c r="K6" s="10" t="s">
        <v>34</v>
      </c>
      <c r="L6" s="10" t="s">
        <v>39</v>
      </c>
      <c r="M6" s="67" t="s">
        <v>36</v>
      </c>
      <c r="N6" s="68" t="s">
        <v>42</v>
      </c>
    </row>
    <row r="7" spans="1:14" ht="20.25" x14ac:dyDescent="0.3">
      <c r="A7" s="14" t="s">
        <v>13</v>
      </c>
      <c r="B7" s="14">
        <f t="shared" ref="B7:B12" si="0">C7+D7</f>
        <v>899</v>
      </c>
      <c r="C7" s="14">
        <v>0</v>
      </c>
      <c r="D7" s="14">
        <f t="shared" ref="D7:D12" si="1">E7+F7+H7</f>
        <v>899</v>
      </c>
      <c r="E7" s="97">
        <v>749</v>
      </c>
      <c r="F7" s="97">
        <v>38</v>
      </c>
      <c r="G7" s="15">
        <f t="shared" ref="G7:G12" si="2">E7/D7</f>
        <v>0.83314794215795329</v>
      </c>
      <c r="H7" s="97">
        <v>112</v>
      </c>
      <c r="I7" s="11">
        <v>83</v>
      </c>
      <c r="J7" s="69">
        <f>I7+E7</f>
        <v>832</v>
      </c>
      <c r="K7" s="11">
        <f>(H7-I7)+F7</f>
        <v>67</v>
      </c>
      <c r="L7" s="7">
        <f>J7/D7</f>
        <v>0.92547274749721908</v>
      </c>
      <c r="M7" s="7">
        <f>L7-N7</f>
        <v>3.697100533694031E-2</v>
      </c>
      <c r="N7" s="7">
        <v>0.88850174216027877</v>
      </c>
    </row>
    <row r="8" spans="1:14" ht="20.25" x14ac:dyDescent="0.3">
      <c r="A8" s="14" t="s">
        <v>14</v>
      </c>
      <c r="B8" s="14">
        <f t="shared" si="0"/>
        <v>97</v>
      </c>
      <c r="C8" s="14">
        <v>0</v>
      </c>
      <c r="D8" s="14">
        <f t="shared" si="1"/>
        <v>97</v>
      </c>
      <c r="E8" s="97">
        <v>96</v>
      </c>
      <c r="F8" s="97">
        <v>0</v>
      </c>
      <c r="G8" s="15">
        <f t="shared" si="2"/>
        <v>0.98969072164948457</v>
      </c>
      <c r="H8" s="97">
        <v>1</v>
      </c>
      <c r="I8" s="11">
        <v>1</v>
      </c>
      <c r="J8" s="69">
        <f t="shared" ref="J8:J12" si="3">I8+E8</f>
        <v>97</v>
      </c>
      <c r="K8" s="11">
        <f t="shared" ref="K8:K13" si="4">(H8-I8)+F8</f>
        <v>0</v>
      </c>
      <c r="L8" s="7">
        <f t="shared" ref="L8:L13" si="5">J8/D8</f>
        <v>1</v>
      </c>
      <c r="M8" s="7">
        <f t="shared" ref="M8:M13" si="6">L8-N8</f>
        <v>1.041666666666663E-2</v>
      </c>
      <c r="N8" s="7">
        <v>0.98958333333333337</v>
      </c>
    </row>
    <row r="9" spans="1:14" ht="20.25" x14ac:dyDescent="0.3">
      <c r="A9" s="14" t="s">
        <v>15</v>
      </c>
      <c r="B9" s="14">
        <f t="shared" si="0"/>
        <v>281</v>
      </c>
      <c r="C9" s="14">
        <v>0</v>
      </c>
      <c r="D9" s="14">
        <f t="shared" si="1"/>
        <v>281</v>
      </c>
      <c r="E9" s="97">
        <v>226</v>
      </c>
      <c r="F9" s="97">
        <v>19</v>
      </c>
      <c r="G9" s="15">
        <f t="shared" si="2"/>
        <v>0.80427046263345192</v>
      </c>
      <c r="H9" s="97">
        <v>36</v>
      </c>
      <c r="I9" s="11">
        <v>16</v>
      </c>
      <c r="J9" s="69">
        <f t="shared" si="3"/>
        <v>242</v>
      </c>
      <c r="K9" s="11">
        <f t="shared" si="4"/>
        <v>39</v>
      </c>
      <c r="L9" s="7">
        <f t="shared" si="5"/>
        <v>0.86120996441281139</v>
      </c>
      <c r="M9" s="7">
        <f t="shared" si="6"/>
        <v>2.4209964412811424E-2</v>
      </c>
      <c r="N9" s="7">
        <v>0.83699999999999997</v>
      </c>
    </row>
    <row r="10" spans="1:14" ht="20.25" x14ac:dyDescent="0.3">
      <c r="A10" s="14" t="s">
        <v>16</v>
      </c>
      <c r="B10" s="14">
        <f t="shared" si="0"/>
        <v>553</v>
      </c>
      <c r="C10" s="14">
        <v>0</v>
      </c>
      <c r="D10" s="14">
        <f t="shared" si="1"/>
        <v>553</v>
      </c>
      <c r="E10" s="97">
        <v>461</v>
      </c>
      <c r="F10" s="97">
        <v>22</v>
      </c>
      <c r="G10" s="15">
        <f t="shared" si="2"/>
        <v>0.83363471971066905</v>
      </c>
      <c r="H10" s="97">
        <v>70</v>
      </c>
      <c r="I10" s="11">
        <v>46</v>
      </c>
      <c r="J10" s="69">
        <f t="shared" si="3"/>
        <v>507</v>
      </c>
      <c r="K10" s="11">
        <f t="shared" si="4"/>
        <v>46</v>
      </c>
      <c r="L10" s="7">
        <f t="shared" si="5"/>
        <v>0.91681735985533452</v>
      </c>
      <c r="M10" s="7">
        <f t="shared" si="6"/>
        <v>-9.627473769884376E-3</v>
      </c>
      <c r="N10" s="7">
        <v>0.9264448336252189</v>
      </c>
    </row>
    <row r="11" spans="1:14" ht="20.25" x14ac:dyDescent="0.3">
      <c r="A11" s="14" t="s">
        <v>17</v>
      </c>
      <c r="B11" s="14">
        <f t="shared" si="0"/>
        <v>1769</v>
      </c>
      <c r="C11" s="14">
        <v>0</v>
      </c>
      <c r="D11" s="14">
        <f t="shared" si="1"/>
        <v>1769</v>
      </c>
      <c r="E11" s="97">
        <v>1352</v>
      </c>
      <c r="F11" s="97">
        <v>102</v>
      </c>
      <c r="G11" s="15">
        <f t="shared" si="2"/>
        <v>0.76427360090446583</v>
      </c>
      <c r="H11" s="97">
        <v>315</v>
      </c>
      <c r="I11" s="11">
        <v>215</v>
      </c>
      <c r="J11" s="69">
        <f t="shared" si="3"/>
        <v>1567</v>
      </c>
      <c r="K11" s="11">
        <f t="shared" si="4"/>
        <v>202</v>
      </c>
      <c r="L11" s="7">
        <f t="shared" si="5"/>
        <v>0.88581119276427356</v>
      </c>
      <c r="M11" s="7">
        <f t="shared" si="6"/>
        <v>-1.8188807235726467E-2</v>
      </c>
      <c r="N11" s="7">
        <v>0.90400000000000003</v>
      </c>
    </row>
    <row r="12" spans="1:14" ht="20.25" x14ac:dyDescent="0.3">
      <c r="A12" s="14" t="s">
        <v>18</v>
      </c>
      <c r="B12" s="14">
        <f t="shared" si="0"/>
        <v>127</v>
      </c>
      <c r="C12" s="14">
        <v>0</v>
      </c>
      <c r="D12" s="14">
        <f t="shared" si="1"/>
        <v>127</v>
      </c>
      <c r="E12" s="97">
        <v>119</v>
      </c>
      <c r="F12" s="97">
        <v>2</v>
      </c>
      <c r="G12" s="15">
        <f t="shared" si="2"/>
        <v>0.93700787401574803</v>
      </c>
      <c r="H12" s="97">
        <v>6</v>
      </c>
      <c r="I12" s="11">
        <v>3</v>
      </c>
      <c r="J12" s="69">
        <f t="shared" si="3"/>
        <v>122</v>
      </c>
      <c r="K12" s="11">
        <f t="shared" si="4"/>
        <v>5</v>
      </c>
      <c r="L12" s="7">
        <f t="shared" si="5"/>
        <v>0.96062992125984248</v>
      </c>
      <c r="M12" s="7">
        <f t="shared" si="6"/>
        <v>-2.7742171763413315E-2</v>
      </c>
      <c r="N12" s="7">
        <v>0.98837209302325579</v>
      </c>
    </row>
    <row r="13" spans="1:14" ht="20.25" x14ac:dyDescent="0.3">
      <c r="A13" s="9" t="s">
        <v>10</v>
      </c>
      <c r="B13" s="6">
        <f>SUM(B7:B12)</f>
        <v>3726</v>
      </c>
      <c r="C13" s="6">
        <f>SUM(C7:C12)</f>
        <v>0</v>
      </c>
      <c r="D13" s="6">
        <f>SUM(D7:D12)</f>
        <v>3726</v>
      </c>
      <c r="E13" s="98">
        <f t="shared" ref="E13" si="7">SUM(E7:E12)</f>
        <v>3003</v>
      </c>
      <c r="F13" s="6">
        <f>SUM(F7:F12)</f>
        <v>183</v>
      </c>
      <c r="G13" s="13">
        <f>E13/D13</f>
        <v>0.80595813204508859</v>
      </c>
      <c r="H13" s="6">
        <f>SUM(H7:H12)</f>
        <v>540</v>
      </c>
      <c r="I13" s="6">
        <f>SUM(I7:I12)</f>
        <v>364</v>
      </c>
      <c r="J13" s="69">
        <f>SUM(J7:J12)</f>
        <v>3367</v>
      </c>
      <c r="K13" s="11">
        <f t="shared" si="4"/>
        <v>359</v>
      </c>
      <c r="L13" s="7">
        <f t="shared" si="5"/>
        <v>0.90365002683843265</v>
      </c>
      <c r="M13" s="7">
        <f t="shared" si="6"/>
        <v>6.5002683843262687E-4</v>
      </c>
      <c r="N13" s="7">
        <v>0.90300000000000002</v>
      </c>
    </row>
    <row r="16" spans="1:14" ht="15.75" x14ac:dyDescent="0.25">
      <c r="A16" s="16" t="s">
        <v>30</v>
      </c>
    </row>
    <row r="17" spans="1:17" ht="18" x14ac:dyDescent="0.25">
      <c r="A17" s="12"/>
      <c r="B17" s="70"/>
      <c r="C17" s="71"/>
      <c r="D17" s="83" t="s">
        <v>5</v>
      </c>
      <c r="E17" s="84"/>
      <c r="F17" s="84"/>
      <c r="G17" s="84"/>
      <c r="H17" s="79"/>
      <c r="I17" s="85" t="s">
        <v>32</v>
      </c>
      <c r="J17" s="86"/>
      <c r="K17" s="86"/>
      <c r="L17" s="86"/>
    </row>
    <row r="18" spans="1:17" ht="108" x14ac:dyDescent="0.25">
      <c r="A18" s="3" t="s">
        <v>6</v>
      </c>
      <c r="B18" s="3" t="s">
        <v>1</v>
      </c>
      <c r="C18" s="3" t="s">
        <v>2</v>
      </c>
      <c r="D18" s="3" t="s">
        <v>4</v>
      </c>
      <c r="E18" s="3" t="s">
        <v>3</v>
      </c>
      <c r="F18" s="3" t="s">
        <v>7</v>
      </c>
      <c r="G18" s="3" t="s">
        <v>38</v>
      </c>
      <c r="H18" s="10" t="s">
        <v>37</v>
      </c>
      <c r="I18" s="10" t="s">
        <v>35</v>
      </c>
      <c r="J18" s="10" t="s">
        <v>33</v>
      </c>
      <c r="K18" s="10" t="s">
        <v>34</v>
      </c>
      <c r="L18" s="10" t="s">
        <v>39</v>
      </c>
    </row>
    <row r="19" spans="1:17" ht="20.25" x14ac:dyDescent="0.3">
      <c r="A19" s="14" t="s">
        <v>13</v>
      </c>
      <c r="B19" s="97">
        <f t="shared" ref="B19:B25" si="8">C19+D19</f>
        <v>28110</v>
      </c>
      <c r="C19" s="97">
        <v>0</v>
      </c>
      <c r="D19" s="97">
        <f t="shared" ref="D19:D25" si="9">E19+F19+H19</f>
        <v>28110</v>
      </c>
      <c r="E19" s="97">
        <v>23477</v>
      </c>
      <c r="F19" s="97">
        <v>1199</v>
      </c>
      <c r="G19" s="15">
        <f t="shared" ref="G19:G25" si="10">E19/D19</f>
        <v>0.83518320882248309</v>
      </c>
      <c r="H19" s="97">
        <v>3434</v>
      </c>
      <c r="I19" s="11">
        <v>2264</v>
      </c>
      <c r="J19" s="69">
        <f>I19+E19</f>
        <v>25741</v>
      </c>
      <c r="K19" s="11">
        <f>(H19-I19)+F19</f>
        <v>2369</v>
      </c>
      <c r="L19" s="7">
        <f>J19/D19</f>
        <v>0.91572394165777304</v>
      </c>
    </row>
    <row r="20" spans="1:17" ht="20.25" x14ac:dyDescent="0.3">
      <c r="A20" s="14" t="s">
        <v>14</v>
      </c>
      <c r="B20" s="97">
        <f t="shared" si="8"/>
        <v>3819</v>
      </c>
      <c r="C20" s="97">
        <v>0</v>
      </c>
      <c r="D20" s="97">
        <f t="shared" si="9"/>
        <v>3819</v>
      </c>
      <c r="E20" s="97">
        <v>3620</v>
      </c>
      <c r="F20" s="97">
        <v>45</v>
      </c>
      <c r="G20" s="15">
        <f t="shared" si="10"/>
        <v>0.94789211835559051</v>
      </c>
      <c r="H20" s="97">
        <v>154</v>
      </c>
      <c r="I20" s="11">
        <v>100</v>
      </c>
      <c r="J20" s="69">
        <f t="shared" ref="J20:J25" si="11">I20+E20</f>
        <v>3720</v>
      </c>
      <c r="K20" s="11">
        <f t="shared" ref="K20:K25" si="12">(H20-I20)+F20</f>
        <v>99</v>
      </c>
      <c r="L20" s="7">
        <f t="shared" ref="L20:L24" si="13">J20/D20</f>
        <v>0.974076983503535</v>
      </c>
    </row>
    <row r="21" spans="1:17" ht="20.25" x14ac:dyDescent="0.3">
      <c r="A21" s="14" t="s">
        <v>15</v>
      </c>
      <c r="B21" s="97">
        <f t="shared" si="8"/>
        <v>6663</v>
      </c>
      <c r="C21" s="97">
        <v>0</v>
      </c>
      <c r="D21" s="97">
        <f t="shared" si="9"/>
        <v>6663</v>
      </c>
      <c r="E21" s="97">
        <v>5572</v>
      </c>
      <c r="F21" s="97">
        <v>281</v>
      </c>
      <c r="G21" s="15">
        <f t="shared" si="10"/>
        <v>0.83625994296863271</v>
      </c>
      <c r="H21" s="97">
        <v>810</v>
      </c>
      <c r="I21" s="11">
        <v>449</v>
      </c>
      <c r="J21" s="69">
        <f t="shared" si="11"/>
        <v>6021</v>
      </c>
      <c r="K21" s="11">
        <f t="shared" si="12"/>
        <v>642</v>
      </c>
      <c r="L21" s="7">
        <f t="shared" si="13"/>
        <v>0.90364700585321922</v>
      </c>
    </row>
    <row r="22" spans="1:17" ht="20.25" x14ac:dyDescent="0.3">
      <c r="A22" s="14" t="s">
        <v>16</v>
      </c>
      <c r="B22" s="97">
        <f t="shared" si="8"/>
        <v>21690</v>
      </c>
      <c r="C22" s="97">
        <v>5</v>
      </c>
      <c r="D22" s="97">
        <f t="shared" si="9"/>
        <v>21685</v>
      </c>
      <c r="E22" s="97">
        <v>17683</v>
      </c>
      <c r="F22" s="97">
        <v>958</v>
      </c>
      <c r="G22" s="15">
        <f t="shared" si="10"/>
        <v>0.8154484666820383</v>
      </c>
      <c r="H22" s="97">
        <v>3044</v>
      </c>
      <c r="I22" s="11">
        <v>2006</v>
      </c>
      <c r="J22" s="69">
        <f t="shared" si="11"/>
        <v>19689</v>
      </c>
      <c r="K22" s="11">
        <f t="shared" si="12"/>
        <v>1996</v>
      </c>
      <c r="L22" s="7">
        <f t="shared" si="13"/>
        <v>0.90795480747060175</v>
      </c>
    </row>
    <row r="23" spans="1:17" ht="20.25" x14ac:dyDescent="0.3">
      <c r="A23" s="14" t="s">
        <v>17</v>
      </c>
      <c r="B23" s="97">
        <f t="shared" si="8"/>
        <v>80780</v>
      </c>
      <c r="C23" s="97">
        <v>21</v>
      </c>
      <c r="D23" s="97">
        <f t="shared" si="9"/>
        <v>80759</v>
      </c>
      <c r="E23" s="97">
        <v>59386</v>
      </c>
      <c r="F23" s="97">
        <v>6065</v>
      </c>
      <c r="G23" s="15">
        <f t="shared" si="10"/>
        <v>0.73534838222365306</v>
      </c>
      <c r="H23" s="97">
        <v>15308</v>
      </c>
      <c r="I23" s="11">
        <v>11534</v>
      </c>
      <c r="J23" s="69">
        <f t="shared" si="11"/>
        <v>70920</v>
      </c>
      <c r="K23" s="11">
        <f t="shared" si="12"/>
        <v>9839</v>
      </c>
      <c r="L23" s="7">
        <f t="shared" si="13"/>
        <v>0.87816837751829513</v>
      </c>
    </row>
    <row r="24" spans="1:17" ht="20.25" x14ac:dyDescent="0.3">
      <c r="A24" s="14" t="s">
        <v>18</v>
      </c>
      <c r="B24" s="97">
        <f t="shared" si="8"/>
        <v>2128</v>
      </c>
      <c r="C24" s="97">
        <v>0</v>
      </c>
      <c r="D24" s="97">
        <f t="shared" si="9"/>
        <v>2128</v>
      </c>
      <c r="E24" s="97">
        <v>1951</v>
      </c>
      <c r="F24" s="97">
        <v>38</v>
      </c>
      <c r="G24" s="15">
        <f t="shared" si="10"/>
        <v>0.91682330827067671</v>
      </c>
      <c r="H24" s="97">
        <v>139</v>
      </c>
      <c r="I24" s="11">
        <v>81</v>
      </c>
      <c r="J24" s="69">
        <f t="shared" si="11"/>
        <v>2032</v>
      </c>
      <c r="K24" s="11">
        <f t="shared" si="12"/>
        <v>96</v>
      </c>
      <c r="L24" s="7">
        <f t="shared" si="13"/>
        <v>0.95488721804511278</v>
      </c>
    </row>
    <row r="25" spans="1:17" ht="20.25" x14ac:dyDescent="0.3">
      <c r="A25" s="14" t="s">
        <v>31</v>
      </c>
      <c r="B25" s="97">
        <f t="shared" si="8"/>
        <v>363</v>
      </c>
      <c r="C25" s="97">
        <v>0</v>
      </c>
      <c r="D25" s="97">
        <f t="shared" si="9"/>
        <v>363</v>
      </c>
      <c r="E25" s="97">
        <v>351</v>
      </c>
      <c r="F25" s="97">
        <v>5</v>
      </c>
      <c r="G25" s="15">
        <f t="shared" si="10"/>
        <v>0.96694214876033058</v>
      </c>
      <c r="H25" s="97">
        <v>7</v>
      </c>
      <c r="I25" s="11">
        <v>5</v>
      </c>
      <c r="J25" s="69">
        <f t="shared" si="11"/>
        <v>356</v>
      </c>
      <c r="K25" s="11">
        <f t="shared" si="12"/>
        <v>7</v>
      </c>
      <c r="L25" s="7">
        <f t="shared" ref="L25" si="14">J25/D25</f>
        <v>0.9807162534435262</v>
      </c>
    </row>
    <row r="26" spans="1:17" ht="20.25" x14ac:dyDescent="0.3">
      <c r="A26" s="9" t="s">
        <v>10</v>
      </c>
      <c r="B26" s="98">
        <f>SUM(B19:B25)</f>
        <v>143553</v>
      </c>
      <c r="C26" s="98">
        <f t="shared" ref="C26:F26" si="15">SUM(C19:C25)</f>
        <v>26</v>
      </c>
      <c r="D26" s="98">
        <f t="shared" si="15"/>
        <v>143527</v>
      </c>
      <c r="E26" s="98">
        <f t="shared" si="15"/>
        <v>112040</v>
      </c>
      <c r="F26" s="98">
        <f t="shared" si="15"/>
        <v>8591</v>
      </c>
      <c r="G26" s="13">
        <f>E26/D26</f>
        <v>0.78061967434698698</v>
      </c>
      <c r="H26" s="6">
        <f>SUM(H19:H25)</f>
        <v>22896</v>
      </c>
      <c r="I26" s="6">
        <f>SUM(I19:I25)</f>
        <v>16439</v>
      </c>
      <c r="J26" s="69">
        <f>SUM(J19:J25)</f>
        <v>128479</v>
      </c>
      <c r="K26" s="69">
        <f>SUM(K19:K25)</f>
        <v>15048</v>
      </c>
      <c r="L26" s="7">
        <f t="shared" ref="L26" si="16">J26/D26</f>
        <v>0.89515561531976562</v>
      </c>
    </row>
    <row r="29" spans="1:17" ht="15.75" x14ac:dyDescent="0.25">
      <c r="A29" s="16" t="s">
        <v>19</v>
      </c>
    </row>
    <row r="30" spans="1:17" ht="15.75" thickBot="1" x14ac:dyDescent="0.3"/>
    <row r="31" spans="1:17" ht="18.75" customHeight="1" thickBot="1" x14ac:dyDescent="0.3">
      <c r="A31" s="19" t="s">
        <v>20</v>
      </c>
      <c r="B31" s="77" t="s">
        <v>13</v>
      </c>
      <c r="C31" s="82"/>
      <c r="D31" s="77" t="s">
        <v>14</v>
      </c>
      <c r="E31" s="82"/>
      <c r="F31" s="77" t="s">
        <v>15</v>
      </c>
      <c r="G31" s="82"/>
      <c r="H31" s="77" t="s">
        <v>16</v>
      </c>
      <c r="I31" s="82"/>
      <c r="J31" s="77" t="s">
        <v>17</v>
      </c>
      <c r="K31" s="82"/>
      <c r="L31" s="77" t="s">
        <v>18</v>
      </c>
      <c r="M31" s="82"/>
      <c r="N31" s="77" t="s">
        <v>10</v>
      </c>
      <c r="O31" s="82"/>
      <c r="P31" s="80" t="s">
        <v>21</v>
      </c>
      <c r="Q31" s="81"/>
    </row>
    <row r="32" spans="1:17" x14ac:dyDescent="0.25">
      <c r="A32" s="20"/>
      <c r="B32" s="21" t="s">
        <v>41</v>
      </c>
      <c r="C32" s="21" t="s">
        <v>22</v>
      </c>
      <c r="D32" s="21" t="s">
        <v>41</v>
      </c>
      <c r="E32" s="21" t="s">
        <v>22</v>
      </c>
      <c r="F32" s="21" t="s">
        <v>41</v>
      </c>
      <c r="G32" s="21" t="s">
        <v>22</v>
      </c>
      <c r="H32" s="21" t="s">
        <v>41</v>
      </c>
      <c r="I32" s="21" t="s">
        <v>22</v>
      </c>
      <c r="J32" s="21" t="s">
        <v>41</v>
      </c>
      <c r="K32" s="21" t="s">
        <v>22</v>
      </c>
      <c r="L32" s="21" t="s">
        <v>41</v>
      </c>
      <c r="M32" s="21" t="s">
        <v>22</v>
      </c>
      <c r="N32" s="21" t="s">
        <v>41</v>
      </c>
      <c r="O32" s="21" t="s">
        <v>22</v>
      </c>
      <c r="P32" s="21" t="s">
        <v>41</v>
      </c>
      <c r="Q32" s="21" t="s">
        <v>22</v>
      </c>
    </row>
    <row r="33" spans="1:17" ht="54" x14ac:dyDescent="0.25">
      <c r="A33" s="22" t="s">
        <v>23</v>
      </c>
      <c r="B33" s="23">
        <v>1</v>
      </c>
      <c r="C33" s="23">
        <v>0</v>
      </c>
      <c r="D33" s="24">
        <v>2</v>
      </c>
      <c r="E33" s="24">
        <v>1</v>
      </c>
      <c r="F33" s="24">
        <v>4</v>
      </c>
      <c r="G33" s="24">
        <v>0</v>
      </c>
      <c r="H33" s="24">
        <v>3</v>
      </c>
      <c r="I33" s="24">
        <v>1</v>
      </c>
      <c r="J33" s="24"/>
      <c r="K33" s="24">
        <v>1</v>
      </c>
      <c r="L33" s="24"/>
      <c r="M33" s="24">
        <v>1</v>
      </c>
      <c r="N33" s="99">
        <v>10</v>
      </c>
      <c r="O33" s="99">
        <f t="shared" ref="O33:O36" si="17">M33+K33+I33+G33+E33+C33</f>
        <v>4</v>
      </c>
      <c r="P33" s="25">
        <f>N33/$E$13</f>
        <v>3.33000333000333E-3</v>
      </c>
      <c r="Q33" s="25">
        <v>1.3012361743656475E-3</v>
      </c>
    </row>
    <row r="34" spans="1:17" ht="18" x14ac:dyDescent="0.25">
      <c r="A34" s="26" t="s">
        <v>24</v>
      </c>
      <c r="B34" s="27">
        <v>22</v>
      </c>
      <c r="C34" s="27">
        <v>30</v>
      </c>
      <c r="D34" s="28">
        <v>17</v>
      </c>
      <c r="E34" s="28">
        <v>15</v>
      </c>
      <c r="F34" s="28">
        <v>21</v>
      </c>
      <c r="G34" s="28">
        <v>15</v>
      </c>
      <c r="H34" s="28">
        <v>19</v>
      </c>
      <c r="I34" s="28">
        <v>28</v>
      </c>
      <c r="J34" s="28">
        <v>31</v>
      </c>
      <c r="K34" s="28">
        <v>33</v>
      </c>
      <c r="L34" s="28">
        <v>12</v>
      </c>
      <c r="M34" s="28">
        <v>8</v>
      </c>
      <c r="N34" s="100">
        <v>122</v>
      </c>
      <c r="O34" s="100">
        <f t="shared" si="17"/>
        <v>129</v>
      </c>
      <c r="P34" s="29">
        <f t="shared" ref="P34:P37" si="18">N34/$E$13</f>
        <v>4.0626040626040624E-2</v>
      </c>
      <c r="Q34" s="29">
        <v>4.196486662329213E-2</v>
      </c>
    </row>
    <row r="35" spans="1:17" ht="18" x14ac:dyDescent="0.25">
      <c r="A35" s="26" t="s">
        <v>25</v>
      </c>
      <c r="B35" s="27">
        <v>125</v>
      </c>
      <c r="C35" s="27">
        <v>123</v>
      </c>
      <c r="D35" s="28">
        <v>41</v>
      </c>
      <c r="E35" s="28">
        <v>34</v>
      </c>
      <c r="F35" s="28">
        <v>50</v>
      </c>
      <c r="G35" s="28">
        <v>43</v>
      </c>
      <c r="H35" s="28">
        <v>83</v>
      </c>
      <c r="I35" s="28">
        <v>99</v>
      </c>
      <c r="J35" s="28">
        <v>168</v>
      </c>
      <c r="K35" s="28">
        <v>216</v>
      </c>
      <c r="L35" s="28">
        <v>31</v>
      </c>
      <c r="M35" s="28">
        <v>23</v>
      </c>
      <c r="N35" s="100">
        <v>499</v>
      </c>
      <c r="O35" s="100">
        <f t="shared" si="17"/>
        <v>538</v>
      </c>
      <c r="P35" s="29">
        <f t="shared" si="18"/>
        <v>0.16616716616716617</v>
      </c>
      <c r="Q35" s="29">
        <v>0.17501626545217958</v>
      </c>
    </row>
    <row r="36" spans="1:17" ht="18" x14ac:dyDescent="0.25">
      <c r="A36" s="30" t="s">
        <v>26</v>
      </c>
      <c r="B36" s="27">
        <v>278</v>
      </c>
      <c r="C36" s="27">
        <v>280</v>
      </c>
      <c r="D36" s="28">
        <v>30</v>
      </c>
      <c r="E36" s="28">
        <v>33</v>
      </c>
      <c r="F36" s="28">
        <v>75</v>
      </c>
      <c r="G36" s="28">
        <v>69</v>
      </c>
      <c r="H36" s="28">
        <v>160</v>
      </c>
      <c r="I36" s="28">
        <v>226</v>
      </c>
      <c r="J36" s="28">
        <v>462</v>
      </c>
      <c r="K36" s="28">
        <v>542</v>
      </c>
      <c r="L36" s="28">
        <v>44</v>
      </c>
      <c r="M36" s="28">
        <v>27</v>
      </c>
      <c r="N36" s="100">
        <v>1049</v>
      </c>
      <c r="O36" s="100">
        <f t="shared" si="17"/>
        <v>1177</v>
      </c>
      <c r="P36" s="29">
        <f t="shared" si="18"/>
        <v>0.34931734931734931</v>
      </c>
      <c r="Q36" s="29">
        <v>0.38288874430709174</v>
      </c>
    </row>
    <row r="37" spans="1:17" ht="18.75" thickBot="1" x14ac:dyDescent="0.3">
      <c r="A37" s="31" t="s">
        <v>10</v>
      </c>
      <c r="B37" s="32">
        <f>SUM(B33:B36)</f>
        <v>426</v>
      </c>
      <c r="C37" s="32">
        <f t="shared" ref="C37:O37" si="19">SUM(C33:C36)</f>
        <v>433</v>
      </c>
      <c r="D37" s="32">
        <f t="shared" si="19"/>
        <v>90</v>
      </c>
      <c r="E37" s="32">
        <f t="shared" si="19"/>
        <v>83</v>
      </c>
      <c r="F37" s="32">
        <f t="shared" si="19"/>
        <v>150</v>
      </c>
      <c r="G37" s="32">
        <f t="shared" si="19"/>
        <v>127</v>
      </c>
      <c r="H37" s="32">
        <f t="shared" si="19"/>
        <v>265</v>
      </c>
      <c r="I37" s="32">
        <f t="shared" si="19"/>
        <v>354</v>
      </c>
      <c r="J37" s="32">
        <f t="shared" si="19"/>
        <v>661</v>
      </c>
      <c r="K37" s="32">
        <f t="shared" si="19"/>
        <v>792</v>
      </c>
      <c r="L37" s="32">
        <f t="shared" si="19"/>
        <v>87</v>
      </c>
      <c r="M37" s="32">
        <f t="shared" si="19"/>
        <v>59</v>
      </c>
      <c r="N37" s="101">
        <f t="shared" si="19"/>
        <v>1680</v>
      </c>
      <c r="O37" s="101">
        <f t="shared" si="19"/>
        <v>1848</v>
      </c>
      <c r="P37" s="33">
        <f t="shared" si="18"/>
        <v>0.55944055944055948</v>
      </c>
      <c r="Q37" s="33">
        <v>0.60117111255692912</v>
      </c>
    </row>
    <row r="38" spans="1:17" ht="18" x14ac:dyDescent="0.25">
      <c r="A38" s="34"/>
      <c r="B38" s="35"/>
      <c r="C38" s="36"/>
      <c r="D38" s="35"/>
      <c r="E38" s="36"/>
      <c r="F38" s="35"/>
      <c r="G38" s="36"/>
      <c r="H38" s="35"/>
      <c r="I38" s="36"/>
      <c r="J38" s="35"/>
      <c r="K38" s="36"/>
      <c r="L38" s="35"/>
      <c r="M38" s="36"/>
      <c r="N38" s="41"/>
      <c r="O38" s="37"/>
      <c r="P38" s="8"/>
      <c r="Q38" s="38"/>
    </row>
    <row r="39" spans="1:17" ht="15.75" x14ac:dyDescent="0.25">
      <c r="A39" s="39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O39" s="41"/>
      <c r="P39" s="41"/>
      <c r="Q39" s="41"/>
    </row>
    <row r="40" spans="1:17" x14ac:dyDescent="0.25">
      <c r="A40" s="42"/>
      <c r="B40" s="42"/>
      <c r="C40" s="42"/>
      <c r="N40" s="46"/>
    </row>
    <row r="41" spans="1:17" ht="15.75" x14ac:dyDescent="0.25">
      <c r="A41" s="43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45"/>
      <c r="P41" s="45"/>
      <c r="Q41" s="45"/>
    </row>
  </sheetData>
  <mergeCells count="12">
    <mergeCell ref="P31:Q31"/>
    <mergeCell ref="B31:C31"/>
    <mergeCell ref="D31:E31"/>
    <mergeCell ref="F31:G31"/>
    <mergeCell ref="D5:H5"/>
    <mergeCell ref="D17:H17"/>
    <mergeCell ref="I5:N5"/>
    <mergeCell ref="I17:L17"/>
    <mergeCell ref="H31:I31"/>
    <mergeCell ref="J31:K31"/>
    <mergeCell ref="L31:M31"/>
    <mergeCell ref="N31:O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AC0F-B675-4C47-8981-5A97EF79E93E}">
  <dimension ref="A1:N26"/>
  <sheetViews>
    <sheetView topLeftCell="A13" workbookViewId="0">
      <selection activeCell="J17" sqref="J17"/>
    </sheetView>
  </sheetViews>
  <sheetFormatPr baseColWidth="10" defaultRowHeight="15" x14ac:dyDescent="0.25"/>
  <cols>
    <col min="1" max="1" width="30.28515625" bestFit="1" customWidth="1"/>
    <col min="2" max="2" width="16" customWidth="1"/>
    <col min="3" max="3" width="19.140625" customWidth="1"/>
    <col min="4" max="4" width="16.7109375" customWidth="1"/>
    <col min="5" max="5" width="19" customWidth="1"/>
    <col min="6" max="6" width="18.85546875" customWidth="1"/>
    <col min="7" max="7" width="23.28515625" bestFit="1" customWidth="1"/>
    <col min="8" max="9" width="21.140625" customWidth="1"/>
    <col min="10" max="10" width="18" customWidth="1"/>
    <col min="11" max="11" width="21.7109375" customWidth="1"/>
    <col min="12" max="12" width="26.7109375" customWidth="1"/>
    <col min="13" max="13" width="16.5703125" customWidth="1"/>
    <col min="14" max="14" width="14.5703125" customWidth="1"/>
  </cols>
  <sheetData>
    <row r="1" spans="1:14" x14ac:dyDescent="0.25">
      <c r="A1" s="17" t="s">
        <v>0</v>
      </c>
    </row>
    <row r="4" spans="1:14" ht="15.75" x14ac:dyDescent="0.25">
      <c r="A4" s="16" t="s">
        <v>19</v>
      </c>
    </row>
    <row r="5" spans="1:14" ht="18" x14ac:dyDescent="0.25">
      <c r="B5" s="1"/>
      <c r="C5" s="1"/>
      <c r="D5" s="83" t="s">
        <v>5</v>
      </c>
      <c r="E5" s="84"/>
      <c r="F5" s="84"/>
      <c r="G5" s="84"/>
      <c r="H5" s="79"/>
      <c r="I5" s="72" t="s">
        <v>32</v>
      </c>
      <c r="J5" s="73"/>
      <c r="K5" s="73"/>
      <c r="L5" s="73"/>
      <c r="M5" s="73"/>
      <c r="N5" s="73"/>
    </row>
    <row r="6" spans="1:14" ht="72" x14ac:dyDescent="0.25">
      <c r="A6" s="2" t="s">
        <v>6</v>
      </c>
      <c r="B6" s="3" t="s">
        <v>1</v>
      </c>
      <c r="C6" s="3" t="s">
        <v>2</v>
      </c>
      <c r="D6" s="3" t="s">
        <v>4</v>
      </c>
      <c r="E6" s="3" t="s">
        <v>3</v>
      </c>
      <c r="F6" s="3" t="s">
        <v>7</v>
      </c>
      <c r="G6" s="4" t="s">
        <v>43</v>
      </c>
      <c r="H6" s="10" t="s">
        <v>37</v>
      </c>
      <c r="I6" s="10" t="s">
        <v>35</v>
      </c>
      <c r="J6" s="10" t="s">
        <v>33</v>
      </c>
      <c r="K6" s="10" t="s">
        <v>34</v>
      </c>
      <c r="L6" s="10" t="s">
        <v>39</v>
      </c>
      <c r="M6" s="67" t="s">
        <v>36</v>
      </c>
      <c r="N6" s="68" t="s">
        <v>42</v>
      </c>
    </row>
    <row r="7" spans="1:14" ht="20.25" x14ac:dyDescent="0.3">
      <c r="A7" s="5" t="s">
        <v>8</v>
      </c>
      <c r="B7" s="6">
        <f>C7+D7</f>
        <v>2223</v>
      </c>
      <c r="C7" s="98">
        <v>14</v>
      </c>
      <c r="D7" s="6">
        <f>E7+F7+H7</f>
        <v>2209</v>
      </c>
      <c r="E7" s="98">
        <v>1736</v>
      </c>
      <c r="F7" s="98">
        <v>367</v>
      </c>
      <c r="G7" s="7">
        <f>E7/D7</f>
        <v>0.78587596197374376</v>
      </c>
      <c r="H7" s="6">
        <v>106</v>
      </c>
      <c r="I7" s="11">
        <v>73</v>
      </c>
      <c r="J7" s="11">
        <f>I7+E7</f>
        <v>1809</v>
      </c>
      <c r="K7" s="11">
        <f>(H7-I7)+F7</f>
        <v>400</v>
      </c>
      <c r="L7" s="7">
        <f>J7/D7</f>
        <v>0.81892258940697149</v>
      </c>
      <c r="M7" s="7">
        <f>L7-N7</f>
        <v>1.5922589406971444E-2</v>
      </c>
      <c r="N7" s="7">
        <v>0.80300000000000005</v>
      </c>
    </row>
    <row r="8" spans="1:14" ht="20.25" x14ac:dyDescent="0.3">
      <c r="A8" s="5" t="s">
        <v>9</v>
      </c>
      <c r="B8" s="6">
        <f>C8+D8</f>
        <v>2779</v>
      </c>
      <c r="C8" s="98">
        <v>30</v>
      </c>
      <c r="D8" s="6">
        <f>E8+F8+H8</f>
        <v>2749</v>
      </c>
      <c r="E8" s="98">
        <v>2143</v>
      </c>
      <c r="F8" s="98">
        <v>415</v>
      </c>
      <c r="G8" s="7">
        <f>E8/D8</f>
        <v>0.77955620225536559</v>
      </c>
      <c r="H8" s="6">
        <v>191</v>
      </c>
      <c r="I8" s="11">
        <v>141</v>
      </c>
      <c r="J8" s="11">
        <f>I8+E8</f>
        <v>2284</v>
      </c>
      <c r="K8" s="11">
        <f>(H8-I8)+F8</f>
        <v>465</v>
      </c>
      <c r="L8" s="7">
        <f>J8/D8</f>
        <v>0.83084758093852307</v>
      </c>
      <c r="M8" s="7">
        <f>L8-N8</f>
        <v>-2.5442114150371342E-3</v>
      </c>
      <c r="N8" s="7">
        <v>0.8333917923535602</v>
      </c>
    </row>
    <row r="9" spans="1:14" ht="20.25" x14ac:dyDescent="0.3">
      <c r="A9" s="9" t="s">
        <v>10</v>
      </c>
      <c r="B9" s="6">
        <f>SUM(B7:B8)</f>
        <v>5002</v>
      </c>
      <c r="C9" s="6">
        <f>SUM(C7:C8)</f>
        <v>44</v>
      </c>
      <c r="D9" s="6">
        <f>SUM(D7:D8)</f>
        <v>4958</v>
      </c>
      <c r="E9" s="6">
        <f>SUM(E7:E8)</f>
        <v>3879</v>
      </c>
      <c r="F9" s="6">
        <f>SUM(F7:F8)</f>
        <v>782</v>
      </c>
      <c r="G9" s="7">
        <f>E9/D9</f>
        <v>0.78237192416296897</v>
      </c>
      <c r="H9" s="6">
        <f>SUM(H7:H8)</f>
        <v>297</v>
      </c>
      <c r="I9" s="6">
        <f>SUM(I2:I8)</f>
        <v>214</v>
      </c>
      <c r="J9" s="6">
        <f>SUM(J3:J8)</f>
        <v>4093</v>
      </c>
      <c r="K9" s="11">
        <f>SUM(K7:K8)</f>
        <v>865</v>
      </c>
      <c r="L9" s="7">
        <f>J9/D9</f>
        <v>0.82553448971359422</v>
      </c>
      <c r="M9" s="7">
        <f>L9-N9</f>
        <v>5.5344897135942706E-3</v>
      </c>
      <c r="N9" s="7">
        <v>0.82</v>
      </c>
    </row>
    <row r="12" spans="1:14" ht="15.75" x14ac:dyDescent="0.25">
      <c r="A12" s="16" t="s">
        <v>30</v>
      </c>
    </row>
    <row r="13" spans="1:14" ht="18" x14ac:dyDescent="0.25">
      <c r="B13" s="1"/>
      <c r="C13" s="1"/>
      <c r="D13" s="83" t="s">
        <v>5</v>
      </c>
      <c r="E13" s="84"/>
      <c r="F13" s="84"/>
      <c r="G13" s="84"/>
      <c r="H13" s="79"/>
      <c r="I13" s="74" t="s">
        <v>32</v>
      </c>
      <c r="J13" s="75"/>
      <c r="K13" s="75"/>
      <c r="L13" s="76"/>
    </row>
    <row r="14" spans="1:14" ht="72" x14ac:dyDescent="0.25">
      <c r="A14" s="2" t="s">
        <v>6</v>
      </c>
      <c r="B14" s="3" t="s">
        <v>1</v>
      </c>
      <c r="C14" s="3" t="s">
        <v>2</v>
      </c>
      <c r="D14" s="3" t="s">
        <v>4</v>
      </c>
      <c r="E14" s="3" t="s">
        <v>3</v>
      </c>
      <c r="F14" s="3" t="s">
        <v>7</v>
      </c>
      <c r="G14" s="4" t="s">
        <v>43</v>
      </c>
      <c r="H14" s="10" t="s">
        <v>37</v>
      </c>
      <c r="I14" s="10" t="s">
        <v>35</v>
      </c>
      <c r="J14" s="10" t="s">
        <v>33</v>
      </c>
      <c r="K14" s="10" t="s">
        <v>34</v>
      </c>
      <c r="L14" s="10" t="s">
        <v>39</v>
      </c>
    </row>
    <row r="15" spans="1:14" ht="20.25" x14ac:dyDescent="0.3">
      <c r="A15" s="5" t="s">
        <v>8</v>
      </c>
      <c r="B15" s="98">
        <f>C15+D15</f>
        <v>79141</v>
      </c>
      <c r="C15" s="98">
        <v>519</v>
      </c>
      <c r="D15" s="98">
        <f>E15+F15+H15</f>
        <v>78622</v>
      </c>
      <c r="E15" s="98">
        <v>60684</v>
      </c>
      <c r="F15" s="98">
        <v>13554</v>
      </c>
      <c r="G15" s="7">
        <f>E15/D15</f>
        <v>0.77184503065299792</v>
      </c>
      <c r="H15" s="98">
        <v>4384</v>
      </c>
      <c r="I15" s="11">
        <v>3144</v>
      </c>
      <c r="J15" s="11">
        <f>I15+E15</f>
        <v>63828</v>
      </c>
      <c r="K15" s="11">
        <f>(H15-I15)+F15</f>
        <v>14794</v>
      </c>
      <c r="L15" s="7">
        <f>J15/D15</f>
        <v>0.81183383785708829</v>
      </c>
    </row>
    <row r="16" spans="1:14" ht="20.25" x14ac:dyDescent="0.3">
      <c r="A16" s="5" t="s">
        <v>9</v>
      </c>
      <c r="B16" s="98">
        <f>C16+D16</f>
        <v>102075</v>
      </c>
      <c r="C16" s="98">
        <v>1055</v>
      </c>
      <c r="D16" s="98">
        <f>E16+F16+H16</f>
        <v>101020</v>
      </c>
      <c r="E16" s="98">
        <v>79735</v>
      </c>
      <c r="F16" s="98">
        <v>15837</v>
      </c>
      <c r="G16" s="7">
        <f>E16/D16</f>
        <v>0.78929914868342899</v>
      </c>
      <c r="H16" s="98">
        <v>5448</v>
      </c>
      <c r="I16" s="11">
        <v>3961</v>
      </c>
      <c r="J16" s="11">
        <f>I16+E16</f>
        <v>83696</v>
      </c>
      <c r="K16" s="11">
        <f>(H16-I16)+F16</f>
        <v>17324</v>
      </c>
      <c r="L16" s="7">
        <f>J16/D16</f>
        <v>0.82850920609780243</v>
      </c>
    </row>
    <row r="17" spans="1:12" ht="20.25" x14ac:dyDescent="0.3">
      <c r="A17" s="9" t="s">
        <v>10</v>
      </c>
      <c r="B17" s="98">
        <f>SUM(B15:B16)</f>
        <v>181216</v>
      </c>
      <c r="C17" s="98">
        <f>SUM(C15:C16)</f>
        <v>1574</v>
      </c>
      <c r="D17" s="98">
        <f>SUM(D15:D16)</f>
        <v>179642</v>
      </c>
      <c r="E17" s="98">
        <f>SUM(E15:E16)</f>
        <v>140419</v>
      </c>
      <c r="F17" s="98">
        <f>SUM(F15:F16)</f>
        <v>29391</v>
      </c>
      <c r="G17" s="7">
        <f>E17/D17</f>
        <v>0.78166019082397209</v>
      </c>
      <c r="H17" s="98">
        <f>SUM(H15:H16)</f>
        <v>9832</v>
      </c>
      <c r="I17" s="6">
        <f>SUM(I10:I16)</f>
        <v>7105</v>
      </c>
      <c r="J17" s="6">
        <f>SUM(J11:J16)</f>
        <v>147524</v>
      </c>
      <c r="K17" s="11">
        <f t="shared" ref="K17" si="0">J17+F17</f>
        <v>176915</v>
      </c>
      <c r="L17" s="7">
        <f>J17/D17</f>
        <v>0.8212110753609958</v>
      </c>
    </row>
    <row r="19" spans="1:12" ht="15.75" x14ac:dyDescent="0.25">
      <c r="A19" s="16" t="s">
        <v>19</v>
      </c>
    </row>
    <row r="20" spans="1:12" ht="15.75" thickBot="1" x14ac:dyDescent="0.3"/>
    <row r="21" spans="1:12" ht="42.75" customHeight="1" thickBot="1" x14ac:dyDescent="0.3">
      <c r="A21" s="53" t="s">
        <v>20</v>
      </c>
      <c r="B21" s="89" t="s">
        <v>28</v>
      </c>
      <c r="C21" s="90"/>
      <c r="D21" s="91" t="s">
        <v>29</v>
      </c>
      <c r="E21" s="92"/>
      <c r="F21" s="89" t="s">
        <v>10</v>
      </c>
      <c r="G21" s="89"/>
      <c r="H21" s="87" t="s">
        <v>21</v>
      </c>
      <c r="I21" s="88"/>
    </row>
    <row r="22" spans="1:12" x14ac:dyDescent="0.25">
      <c r="A22" s="61"/>
      <c r="B22" s="62" t="s">
        <v>41</v>
      </c>
      <c r="C22" s="62" t="s">
        <v>22</v>
      </c>
      <c r="D22" s="62" t="s">
        <v>41</v>
      </c>
      <c r="E22" s="62" t="s">
        <v>22</v>
      </c>
      <c r="F22" s="62" t="s">
        <v>41</v>
      </c>
      <c r="G22" s="62" t="s">
        <v>22</v>
      </c>
      <c r="H22" s="62" t="s">
        <v>41</v>
      </c>
      <c r="I22" s="62" t="s">
        <v>22</v>
      </c>
    </row>
    <row r="23" spans="1:12" ht="18" x14ac:dyDescent="0.25">
      <c r="A23" s="56" t="s">
        <v>24</v>
      </c>
      <c r="B23" s="96">
        <v>169</v>
      </c>
      <c r="C23" s="96">
        <v>146</v>
      </c>
      <c r="D23" s="102">
        <v>130</v>
      </c>
      <c r="E23" s="102">
        <v>123</v>
      </c>
      <c r="F23" s="100">
        <f t="shared" ref="F23:G25" si="1">SUM(D23+B23)</f>
        <v>299</v>
      </c>
      <c r="G23" s="100">
        <f t="shared" si="1"/>
        <v>269</v>
      </c>
      <c r="H23" s="63">
        <f>F23/$E$9</f>
        <v>7.7081722093323021E-2</v>
      </c>
      <c r="I23" s="63">
        <v>6.741854636591478E-2</v>
      </c>
    </row>
    <row r="24" spans="1:12" ht="18" x14ac:dyDescent="0.25">
      <c r="A24" s="56" t="s">
        <v>25</v>
      </c>
      <c r="B24" s="96">
        <v>402</v>
      </c>
      <c r="C24" s="96">
        <v>388</v>
      </c>
      <c r="D24" s="102">
        <v>424</v>
      </c>
      <c r="E24" s="102">
        <v>500</v>
      </c>
      <c r="F24" s="100">
        <f t="shared" si="1"/>
        <v>826</v>
      </c>
      <c r="G24" s="100">
        <f t="shared" si="1"/>
        <v>888</v>
      </c>
      <c r="H24" s="63">
        <f t="shared" ref="H24:H26" si="2">F24/$E$9</f>
        <v>0.21294147976282546</v>
      </c>
      <c r="I24" s="63">
        <v>0.22255639097744362</v>
      </c>
    </row>
    <row r="25" spans="1:12" ht="18" x14ac:dyDescent="0.25">
      <c r="A25" s="56" t="s">
        <v>26</v>
      </c>
      <c r="B25" s="96">
        <v>601</v>
      </c>
      <c r="C25" s="96">
        <v>572</v>
      </c>
      <c r="D25" s="102">
        <v>797</v>
      </c>
      <c r="E25" s="102">
        <v>842</v>
      </c>
      <c r="F25" s="100">
        <f t="shared" si="1"/>
        <v>1398</v>
      </c>
      <c r="G25" s="100">
        <f t="shared" si="1"/>
        <v>1414</v>
      </c>
      <c r="H25" s="63">
        <f t="shared" si="2"/>
        <v>0.36040216550657383</v>
      </c>
      <c r="I25" s="63">
        <v>0.35438596491228069</v>
      </c>
    </row>
    <row r="26" spans="1:12" ht="18.75" thickBot="1" x14ac:dyDescent="0.3">
      <c r="A26" s="58" t="s">
        <v>10</v>
      </c>
      <c r="B26" s="103">
        <f t="shared" ref="B26:F26" si="3">SUM(B23:B25)</f>
        <v>1172</v>
      </c>
      <c r="C26" s="103">
        <f t="shared" ref="C26" si="4">SUM(C23:C25)</f>
        <v>1106</v>
      </c>
      <c r="D26" s="104">
        <f t="shared" si="3"/>
        <v>1351</v>
      </c>
      <c r="E26" s="104">
        <f t="shared" ref="E26" si="5">SUM(E23:E25)</f>
        <v>1465</v>
      </c>
      <c r="F26" s="101">
        <f t="shared" si="3"/>
        <v>2523</v>
      </c>
      <c r="G26" s="101">
        <f t="shared" ref="G26" si="6">SUM(G23:G25)</f>
        <v>2571</v>
      </c>
      <c r="H26" s="64">
        <f t="shared" si="2"/>
        <v>0.65042536736272238</v>
      </c>
      <c r="I26" s="64">
        <v>0.64436090225563913</v>
      </c>
    </row>
  </sheetData>
  <mergeCells count="8">
    <mergeCell ref="H21:I21"/>
    <mergeCell ref="B21:C21"/>
    <mergeCell ref="D21:E21"/>
    <mergeCell ref="F21:G21"/>
    <mergeCell ref="D5:H5"/>
    <mergeCell ref="D13:H13"/>
    <mergeCell ref="I5:N5"/>
    <mergeCell ref="I13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bac genéral</vt:lpstr>
      <vt:lpstr>bac techno</vt:lpstr>
      <vt:lpstr>bac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Clement</dc:creator>
  <cp:lastModifiedBy>Fabienne Clement</cp:lastModifiedBy>
  <cp:lastPrinted>2022-07-07T13:02:20Z</cp:lastPrinted>
  <dcterms:created xsi:type="dcterms:W3CDTF">2021-07-07T07:27:06Z</dcterms:created>
  <dcterms:modified xsi:type="dcterms:W3CDTF">2023-07-10T07:59:14Z</dcterms:modified>
</cp:coreProperties>
</file>