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IEN ET\Examens\2021_examens\Harmonisation des CCF\Tableaux collecte note et PFMP\"/>
    </mc:Choice>
  </mc:AlternateContent>
  <bookViews>
    <workbookView xWindow="0" yWindow="0" windowWidth="20490" windowHeight="6420" tabRatio="886"/>
  </bookViews>
  <sheets>
    <sheet name="Présentation" sheetId="7" r:id="rId1"/>
    <sheet name="PFMP CAP-HCR" sheetId="13" r:id="rId2"/>
    <sheet name="PFMP BACPRO-CSR" sheetId="15" r:id="rId3"/>
    <sheet name="PFMP CAP-cuisine" sheetId="10" r:id="rId4"/>
    <sheet name="PFMP BACPRO-cuisine" sheetId="9" r:id="rId5"/>
    <sheet name="CAP - HCR" sheetId="12" r:id="rId6"/>
    <sheet name="CAP - Cuisine" sheetId="5" r:id="rId7"/>
    <sheet name="BACPRO - CSR" sheetId="3" r:id="rId8"/>
    <sheet name="BACPRO - Cuisine" sheetId="2" r:id="rId9"/>
    <sheet name="Situations litigieuses" sheetId="17" r:id="rId10"/>
  </sheets>
  <externalReferences>
    <externalReference r:id="rId11"/>
    <externalReference r:id="rId12"/>
  </externalReferences>
  <definedNames>
    <definedName name="CIP" localSheetId="5">#REF!</definedName>
    <definedName name="CIP" localSheetId="2">#REF!</definedName>
    <definedName name="CIP" localSheetId="4">#REF!</definedName>
    <definedName name="CIP" localSheetId="3">#REF!</definedName>
    <definedName name="CIP" localSheetId="1">#REF!</definedName>
    <definedName name="CIP" localSheetId="0">#REF!</definedName>
    <definedName name="CIP">#REF!</definedName>
    <definedName name="COMP" localSheetId="5">#REF!</definedName>
    <definedName name="COMP" localSheetId="2">#REF!</definedName>
    <definedName name="COMP" localSheetId="4">#REF!</definedName>
    <definedName name="COMP" localSheetId="3">#REF!</definedName>
    <definedName name="COMP" localSheetId="1">#REF!</definedName>
    <definedName name="COMP" localSheetId="0">#REF!</definedName>
    <definedName name="COMP">#REF!</definedName>
    <definedName name="competences" localSheetId="5">#REF!</definedName>
    <definedName name="competences" localSheetId="2">#REF!</definedName>
    <definedName name="competences" localSheetId="4">#REF!</definedName>
    <definedName name="competences" localSheetId="3">#REF!</definedName>
    <definedName name="competences" localSheetId="1">#REF!</definedName>
    <definedName name="competences" localSheetId="0">#REF!</definedName>
    <definedName name="competences">#REF!</definedName>
    <definedName name="EP1_ecrit_elev18" localSheetId="5">'[1]EP1 écrit (synthèse)'!#REF!</definedName>
    <definedName name="EP1_ecrit_elev18" localSheetId="3">'[2]EP1 écrit (synthèse)'!#REF!</definedName>
    <definedName name="EP1_ecrit_elev18" localSheetId="1">'[2]EP1 écrit (synthèse)'!#REF!</definedName>
    <definedName name="EP1_ecrit_elev18" localSheetId="0">'[1]EP1 écrit (synthèse)'!#REF!</definedName>
    <definedName name="EP1_ecrit_elev18">'[2]EP1 écrit (synthèse)'!#REF!</definedName>
    <definedName name="EP1_ecrit_elev19" localSheetId="5">'[1]EP1 écrit (synthèse)'!#REF!</definedName>
    <definedName name="EP1_ecrit_elev19" localSheetId="3">'[2]EP1 écrit (synthèse)'!#REF!</definedName>
    <definedName name="EP1_ecrit_elev19" localSheetId="1">'[2]EP1 écrit (synthèse)'!#REF!</definedName>
    <definedName name="EP1_ecrit_elev19" localSheetId="0">'[1]EP1 écrit (synthèse)'!#REF!</definedName>
    <definedName name="EP1_ecrit_elev19">'[2]EP1 écrit (synthèse)'!#REF!</definedName>
    <definedName name="EP1_oral_elev1" localSheetId="5">#REF!</definedName>
    <definedName name="EP1_oral_elev1" localSheetId="3">#REF!</definedName>
    <definedName name="EP1_oral_elev1" localSheetId="1">#REF!</definedName>
    <definedName name="EP1_oral_elev1">#REF!</definedName>
    <definedName name="EP1_oral_elev10" localSheetId="5">#REF!</definedName>
    <definedName name="EP1_oral_elev10" localSheetId="3">#REF!</definedName>
    <definedName name="EP1_oral_elev10" localSheetId="1">#REF!</definedName>
    <definedName name="EP1_oral_elev10">#REF!</definedName>
    <definedName name="EP1_oral_elev11" localSheetId="5">#REF!</definedName>
    <definedName name="EP1_oral_elev11" localSheetId="3">#REF!</definedName>
    <definedName name="EP1_oral_elev11" localSheetId="1">#REF!</definedName>
    <definedName name="EP1_oral_elev11">#REF!</definedName>
    <definedName name="EP1_oral_elev12" localSheetId="5">#REF!</definedName>
    <definedName name="EP1_oral_elev12" localSheetId="3">#REF!</definedName>
    <definedName name="EP1_oral_elev12" localSheetId="1">#REF!</definedName>
    <definedName name="EP1_oral_elev12">#REF!</definedName>
    <definedName name="EP1_oral_elev13" localSheetId="5">#REF!</definedName>
    <definedName name="EP1_oral_elev13" localSheetId="3">#REF!</definedName>
    <definedName name="EP1_oral_elev13" localSheetId="1">#REF!</definedName>
    <definedName name="EP1_oral_elev13">#REF!</definedName>
    <definedName name="EP1_oral_elev14" localSheetId="5">#REF!</definedName>
    <definedName name="EP1_oral_elev14" localSheetId="3">#REF!</definedName>
    <definedName name="EP1_oral_elev14" localSheetId="1">#REF!</definedName>
    <definedName name="EP1_oral_elev14">#REF!</definedName>
    <definedName name="EP1_oral_elev15" localSheetId="5">#REF!</definedName>
    <definedName name="EP1_oral_elev15" localSheetId="3">#REF!</definedName>
    <definedName name="EP1_oral_elev15" localSheetId="1">#REF!</definedName>
    <definedName name="EP1_oral_elev15">#REF!</definedName>
    <definedName name="EP1_oral_elev16" localSheetId="5">#REF!</definedName>
    <definedName name="EP1_oral_elev16" localSheetId="3">#REF!</definedName>
    <definedName name="EP1_oral_elev16" localSheetId="1">#REF!</definedName>
    <definedName name="EP1_oral_elev16">#REF!</definedName>
    <definedName name="EP1_oral_elev2" localSheetId="5">#REF!</definedName>
    <definedName name="EP1_oral_elev2" localSheetId="3">#REF!</definedName>
    <definedName name="EP1_oral_elev2" localSheetId="1">#REF!</definedName>
    <definedName name="EP1_oral_elev2">#REF!</definedName>
    <definedName name="EP1_oral_elev3" localSheetId="5">#REF!</definedName>
    <definedName name="EP1_oral_elev3" localSheetId="3">#REF!</definedName>
    <definedName name="EP1_oral_elev3" localSheetId="1">#REF!</definedName>
    <definedName name="EP1_oral_elev3">#REF!</definedName>
    <definedName name="EP1_oral_elev4" localSheetId="5">#REF!</definedName>
    <definedName name="EP1_oral_elev4" localSheetId="3">#REF!</definedName>
    <definedName name="EP1_oral_elev4" localSheetId="1">#REF!</definedName>
    <definedName name="EP1_oral_elev4">#REF!</definedName>
    <definedName name="EP1_oral_elev5" localSheetId="5">#REF!</definedName>
    <definedName name="EP1_oral_elev5" localSheetId="3">#REF!</definedName>
    <definedName name="EP1_oral_elev5" localSheetId="1">#REF!</definedName>
    <definedName name="EP1_oral_elev5">#REF!</definedName>
    <definedName name="EP1_oral_elev6" localSheetId="5">#REF!</definedName>
    <definedName name="EP1_oral_elev6" localSheetId="3">#REF!</definedName>
    <definedName name="EP1_oral_elev6" localSheetId="1">#REF!</definedName>
    <definedName name="EP1_oral_elev6">#REF!</definedName>
    <definedName name="EP1_oral_elev7" localSheetId="5">#REF!</definedName>
    <definedName name="EP1_oral_elev7" localSheetId="3">#REF!</definedName>
    <definedName name="EP1_oral_elev7" localSheetId="1">#REF!</definedName>
    <definedName name="EP1_oral_elev7">#REF!</definedName>
    <definedName name="EP1_oral_elev8" localSheetId="5">#REF!</definedName>
    <definedName name="EP1_oral_elev8" localSheetId="3">#REF!</definedName>
    <definedName name="EP1_oral_elev8" localSheetId="1">#REF!</definedName>
    <definedName name="EP1_oral_elev8">#REF!</definedName>
    <definedName name="EP1_oral_elev9" localSheetId="5">#REF!</definedName>
    <definedName name="EP1_oral_elev9" localSheetId="3">#REF!</definedName>
    <definedName name="EP1_oral_elev9" localSheetId="1">#REF!</definedName>
    <definedName name="EP1_oral_elev9">#REF!</definedName>
    <definedName name="EP2_pratique_SE1_2_elev10" localSheetId="5">'[1]EP2 pratique Synthèse'!#REF!</definedName>
    <definedName name="EP2_pratique_SE1_2_elev10" localSheetId="3">'[1]EP2 pratique Synthèse'!#REF!</definedName>
    <definedName name="EP2_pratique_SE1_2_elev10" localSheetId="1">'[1]EP2 pratique Synthèse'!#REF!</definedName>
    <definedName name="EP2_pratique_SE1_2_elev10">'[1]EP2 pratique Synthèse'!#REF!</definedName>
    <definedName name="EP2_pratique_SE1_2_elev11" localSheetId="5">'[1]EP2 pratique Synthèse'!#REF!</definedName>
    <definedName name="EP2_pratique_SE1_2_elev11" localSheetId="3">'[1]EP2 pratique Synthèse'!#REF!</definedName>
    <definedName name="EP2_pratique_SE1_2_elev11" localSheetId="1">'[1]EP2 pratique Synthèse'!#REF!</definedName>
    <definedName name="EP2_pratique_SE1_2_elev11">'[1]EP2 pratique Synthèse'!#REF!</definedName>
    <definedName name="EP2_pratique_SE1_2_elev12" localSheetId="5">'[1]EP2 pratique Synthèse'!#REF!</definedName>
    <definedName name="EP2_pratique_SE1_2_elev12" localSheetId="3">'[1]EP2 pratique Synthèse'!#REF!</definedName>
    <definedName name="EP2_pratique_SE1_2_elev12" localSheetId="1">'[1]EP2 pratique Synthèse'!#REF!</definedName>
    <definedName name="EP2_pratique_SE1_2_elev12">'[1]EP2 pratique Synthèse'!#REF!</definedName>
    <definedName name="EP2_pratique_SE1_2_elev13" localSheetId="5">'[1]EP2 pratique Synthèse'!#REF!</definedName>
    <definedName name="EP2_pratique_SE1_2_elev13" localSheetId="3">'[1]EP2 pratique Synthèse'!#REF!</definedName>
    <definedName name="EP2_pratique_SE1_2_elev13" localSheetId="1">'[1]EP2 pratique Synthèse'!#REF!</definedName>
    <definedName name="EP2_pratique_SE1_2_elev13">'[1]EP2 pratique Synthèse'!#REF!</definedName>
    <definedName name="EP2_pratique_SE1_2_elev14" localSheetId="3">'[1]EP2 pratique Synthèse'!#REF!</definedName>
    <definedName name="EP2_pratique_SE1_2_elev14" localSheetId="1">'[1]EP2 pratique Synthèse'!#REF!</definedName>
    <definedName name="EP2_pratique_SE1_2_elev14">'[1]EP2 pratique Synthèse'!#REF!</definedName>
    <definedName name="EP2_pratique_SE1_2_elev15" localSheetId="3">'[1]EP2 pratique Synthèse'!#REF!</definedName>
    <definedName name="EP2_pratique_SE1_2_elev15" localSheetId="1">'[1]EP2 pratique Synthèse'!#REF!</definedName>
    <definedName name="EP2_pratique_SE1_2_elev15">'[1]EP2 pratique Synthèse'!#REF!</definedName>
    <definedName name="EP2_pratique_SE1_2_elev2" localSheetId="3">'[1]EP2 pratique Synthèse'!#REF!</definedName>
    <definedName name="EP2_pratique_SE1_2_elev2" localSheetId="1">'[1]EP2 pratique Synthèse'!#REF!</definedName>
    <definedName name="EP2_pratique_SE1_2_elev2">'[1]EP2 pratique Synthèse'!#REF!</definedName>
    <definedName name="EP2_pratique_SE1_2_elev3" localSheetId="3">'[1]EP2 pratique Synthèse'!#REF!</definedName>
    <definedName name="EP2_pratique_SE1_2_elev3" localSheetId="1">'[1]EP2 pratique Synthèse'!#REF!</definedName>
    <definedName name="EP2_pratique_SE1_2_elev3">'[1]EP2 pratique Synthèse'!#REF!</definedName>
    <definedName name="EP2_pratique_SE1_2_elev4" localSheetId="3">'[1]EP2 pratique Synthèse'!#REF!</definedName>
    <definedName name="EP2_pratique_SE1_2_elev4" localSheetId="1">'[1]EP2 pratique Synthèse'!#REF!</definedName>
    <definedName name="EP2_pratique_SE1_2_elev4">'[1]EP2 pratique Synthèse'!#REF!</definedName>
    <definedName name="EP2_pratique_SE1_2_elev5" localSheetId="3">'[1]EP2 pratique Synthèse'!#REF!</definedName>
    <definedName name="EP2_pratique_SE1_2_elev5" localSheetId="1">'[1]EP2 pratique Synthèse'!#REF!</definedName>
    <definedName name="EP2_pratique_SE1_2_elev5">'[1]EP2 pratique Synthèse'!#REF!</definedName>
    <definedName name="EP2_pratique_SE1_2_elev6" localSheetId="3">'[1]EP2 pratique Synthèse'!#REF!</definedName>
    <definedName name="EP2_pratique_SE1_2_elev6" localSheetId="1">'[1]EP2 pratique Synthèse'!#REF!</definedName>
    <definedName name="EP2_pratique_SE1_2_elev6">'[1]EP2 pratique Synthèse'!#REF!</definedName>
    <definedName name="EP2_pratique_SE1_2_elev7" localSheetId="3">'[1]EP2 pratique Synthèse'!#REF!</definedName>
    <definedName name="EP2_pratique_SE1_2_elev7" localSheetId="1">'[1]EP2 pratique Synthèse'!#REF!</definedName>
    <definedName name="EP2_pratique_SE1_2_elev7">'[1]EP2 pratique Synthèse'!#REF!</definedName>
    <definedName name="EP2_pratique_SE1_2_elev8" localSheetId="3">'[1]EP2 pratique Synthèse'!#REF!</definedName>
    <definedName name="EP2_pratique_SE1_2_elev8" localSheetId="1">'[1]EP2 pratique Synthèse'!#REF!</definedName>
    <definedName name="EP2_pratique_SE1_2_elev8">'[1]EP2 pratique Synthèse'!#REF!</definedName>
    <definedName name="EP2_pratique_SE1_2_elev9" localSheetId="3">'[1]EP2 pratique Synthèse'!#REF!</definedName>
    <definedName name="EP2_pratique_SE1_2_elev9" localSheetId="1">'[1]EP2 pratique Synthèse'!#REF!</definedName>
    <definedName name="EP2_pratique_SE1_2_elev9">'[1]EP2 pratique Synthèse'!#REF!</definedName>
    <definedName name="IDÉtudiant" localSheetId="5">#REF!</definedName>
    <definedName name="IDÉtudiant" localSheetId="2">#REF!</definedName>
    <definedName name="IDÉtudiant" localSheetId="4">#REF!</definedName>
    <definedName name="IDÉtudiant" localSheetId="3">#REF!</definedName>
    <definedName name="IDÉtudiant" localSheetId="1">#REF!</definedName>
    <definedName name="IDÉtudiant" localSheetId="0">#REF!</definedName>
    <definedName name="IDÉtudiant">#REF!</definedName>
    <definedName name="nom" localSheetId="3">'PFMP CAP-cuisine'!$A$6:$A$35</definedName>
    <definedName name="nom" localSheetId="1">'PFMP CAP-HCR'!$A$6:$A$35</definedName>
    <definedName name="nom">'PFMP BACPRO-cuisine'!$A$6:$A$35</definedName>
    <definedName name="pole" localSheetId="5">#REF!</definedName>
    <definedName name="pole" localSheetId="2">#REF!</definedName>
    <definedName name="pole" localSheetId="4">#REF!</definedName>
    <definedName name="pole" localSheetId="3">#REF!</definedName>
    <definedName name="pole" localSheetId="1">#REF!</definedName>
    <definedName name="pole" localSheetId="0">#REF!</definedName>
    <definedName name="pole">#REF!</definedName>
    <definedName name="poles" localSheetId="5">#REF!,#REF!</definedName>
    <definedName name="poles" localSheetId="2">#REF!,#REF!</definedName>
    <definedName name="poles" localSheetId="4">#REF!,#REF!</definedName>
    <definedName name="poles" localSheetId="3">#REF!,#REF!</definedName>
    <definedName name="poles" localSheetId="1">#REF!,#REF!</definedName>
    <definedName name="poles" localSheetId="0">#REF!,#REF!</definedName>
    <definedName name="poles">#REF!,#REF!</definedName>
    <definedName name="theme" localSheetId="5">#REF!</definedName>
    <definedName name="theme" localSheetId="2">#REF!</definedName>
    <definedName name="theme" localSheetId="4">#REF!</definedName>
    <definedName name="theme" localSheetId="3">#REF!</definedName>
    <definedName name="theme" localSheetId="1">#REF!</definedName>
    <definedName name="theme" localSheetId="0">#REF!</definedName>
    <definedName name="theme">#REF!</definedName>
    <definedName name="ThemeSA" localSheetId="5">#REF!</definedName>
    <definedName name="ThemeSA" localSheetId="2">#REF!</definedName>
    <definedName name="ThemeSA" localSheetId="4">#REF!</definedName>
    <definedName name="ThemeSA" localSheetId="3">#REF!</definedName>
    <definedName name="ThemeSA" localSheetId="1">#REF!</definedName>
    <definedName name="ThemeSA" localSheetId="0">#REF!</definedName>
    <definedName name="ThemeSA">#REF!</definedName>
    <definedName name="travail" localSheetId="5">#REF!</definedName>
    <definedName name="travail" localSheetId="2">#REF!</definedName>
    <definedName name="travail" localSheetId="4">#REF!</definedName>
    <definedName name="travail" localSheetId="3">#REF!</definedName>
    <definedName name="travail" localSheetId="1">#REF!</definedName>
    <definedName name="travail" localSheetId="0">#REF!</definedName>
    <definedName name="travail">#REF!</definedName>
    <definedName name="TravailDemandé" localSheetId="5">#REF!</definedName>
    <definedName name="TravailDemandé" localSheetId="2">#REF!</definedName>
    <definedName name="TravailDemandé" localSheetId="4">#REF!</definedName>
    <definedName name="TravailDemandé" localSheetId="3">#REF!</definedName>
    <definedName name="TravailDemandé" localSheetId="1">#REF!</definedName>
    <definedName name="TravailDemandé" localSheetId="0">#REF!</definedName>
    <definedName name="TravailDemandé">#REF!</definedName>
    <definedName name="tres" localSheetId="5">#REF!</definedName>
    <definedName name="tres" localSheetId="2">#REF!</definedName>
    <definedName name="tres" localSheetId="4">#REF!</definedName>
    <definedName name="tres" localSheetId="3">#REF!</definedName>
    <definedName name="tres" localSheetId="1">#REF!</definedName>
    <definedName name="tres" localSheetId="0">#REF!</definedName>
    <definedName name="tres">#REF!</definedName>
    <definedName name="_xlnm.Print_Area" localSheetId="7">'BACPRO - CSR'!$A$1:$AD$57</definedName>
    <definedName name="_xlnm.Print_Area" localSheetId="8">'BACPRO - Cuisine'!$A$1:$X$53</definedName>
    <definedName name="_xlnm.Print_Area" localSheetId="6">'CAP - Cuisine'!$A$1:$AC$53</definedName>
    <definedName name="_xlnm.Print_Area" localSheetId="5">'CAP - HCR'!$A$1:$AD$47</definedName>
    <definedName name="_xlnm.Print_Area" localSheetId="0">Présentation!$A$1:$N$33</definedName>
    <definedName name="_xlnm.Print_Area" localSheetId="9">'Situations litigieuses'!$A$1:$E$31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9" l="1"/>
  <c r="M45" i="9"/>
  <c r="M46" i="9"/>
  <c r="M47" i="9"/>
  <c r="M48" i="9"/>
  <c r="M49" i="9"/>
  <c r="K44" i="9"/>
  <c r="K45" i="9"/>
  <c r="K46" i="9"/>
  <c r="K47" i="9"/>
  <c r="K48" i="9"/>
  <c r="K49" i="9"/>
  <c r="K17" i="9" l="1"/>
  <c r="M17" i="9" s="1"/>
  <c r="K18" i="9"/>
  <c r="M18" i="9" s="1"/>
  <c r="K10" i="9" l="1"/>
  <c r="K11" i="9"/>
  <c r="K12" i="9"/>
  <c r="K13" i="9"/>
  <c r="I8" i="10"/>
  <c r="K8" i="10" s="1"/>
  <c r="I9" i="10"/>
  <c r="K9" i="10"/>
  <c r="I10" i="10"/>
  <c r="K10" i="10" s="1"/>
  <c r="I11" i="10"/>
  <c r="K11" i="10"/>
  <c r="I12" i="10"/>
  <c r="K12" i="10" s="1"/>
  <c r="I13" i="10"/>
  <c r="K13" i="10"/>
  <c r="I14" i="10"/>
  <c r="K14" i="10" s="1"/>
  <c r="I15" i="10"/>
  <c r="K15" i="10"/>
  <c r="I16" i="10"/>
  <c r="K16" i="10" s="1"/>
  <c r="I17" i="10"/>
  <c r="K17" i="10"/>
  <c r="I18" i="10"/>
  <c r="K18" i="10" s="1"/>
  <c r="I19" i="10"/>
  <c r="K19" i="10"/>
  <c r="I20" i="10"/>
  <c r="K20" i="10" s="1"/>
  <c r="I21" i="10"/>
  <c r="K21" i="10"/>
  <c r="I22" i="10"/>
  <c r="K22" i="10" s="1"/>
  <c r="I23" i="10"/>
  <c r="K23" i="10"/>
  <c r="I24" i="10"/>
  <c r="K24" i="10" s="1"/>
  <c r="I25" i="10"/>
  <c r="K25" i="10"/>
  <c r="I26" i="10"/>
  <c r="K26" i="10" s="1"/>
  <c r="I27" i="10"/>
  <c r="K27" i="10"/>
  <c r="I28" i="10"/>
  <c r="K28" i="10" s="1"/>
  <c r="I29" i="10"/>
  <c r="K29" i="10"/>
  <c r="I30" i="10"/>
  <c r="K30" i="10" s="1"/>
  <c r="I31" i="10"/>
  <c r="K31" i="10"/>
  <c r="I32" i="10"/>
  <c r="K32" i="10" s="1"/>
  <c r="I33" i="10"/>
  <c r="K33" i="10"/>
  <c r="I34" i="10"/>
  <c r="K34" i="10" s="1"/>
  <c r="I35" i="10"/>
  <c r="K35" i="10"/>
  <c r="I36" i="10"/>
  <c r="K36" i="10" s="1"/>
  <c r="I37" i="10"/>
  <c r="K37" i="10"/>
  <c r="I38" i="10"/>
  <c r="K38" i="10" s="1"/>
  <c r="I39" i="10"/>
  <c r="K39" i="10"/>
  <c r="I40" i="10"/>
  <c r="K40" i="10" s="1"/>
  <c r="I41" i="10"/>
  <c r="K41" i="10"/>
  <c r="I42" i="10"/>
  <c r="K42" i="10" s="1"/>
  <c r="I43" i="10"/>
  <c r="K43" i="10"/>
  <c r="I44" i="10"/>
  <c r="K44" i="10" s="1"/>
  <c r="I45" i="10"/>
  <c r="K45" i="10"/>
  <c r="I46" i="10"/>
  <c r="K46" i="10" s="1"/>
  <c r="I47" i="10"/>
  <c r="K47" i="10"/>
  <c r="I48" i="10"/>
  <c r="K48" i="10" s="1"/>
  <c r="I49" i="10"/>
  <c r="K49" i="10"/>
  <c r="I7" i="10"/>
  <c r="K7" i="10"/>
  <c r="I6" i="10"/>
  <c r="K6" i="10" s="1"/>
  <c r="I8" i="13"/>
  <c r="K8" i="13" s="1"/>
  <c r="I9" i="13"/>
  <c r="K9" i="13"/>
  <c r="I10" i="13"/>
  <c r="K10" i="13" s="1"/>
  <c r="I11" i="13"/>
  <c r="K11" i="13"/>
  <c r="I12" i="13"/>
  <c r="K12" i="13" s="1"/>
  <c r="I13" i="13"/>
  <c r="K13" i="13"/>
  <c r="I14" i="13"/>
  <c r="K14" i="13" s="1"/>
  <c r="I15" i="13"/>
  <c r="K15" i="13"/>
  <c r="I16" i="13"/>
  <c r="K16" i="13" s="1"/>
  <c r="I17" i="13"/>
  <c r="K17" i="13"/>
  <c r="I18" i="13"/>
  <c r="K18" i="13" s="1"/>
  <c r="I19" i="13"/>
  <c r="K19" i="13"/>
  <c r="I20" i="13"/>
  <c r="K20" i="13" s="1"/>
  <c r="I21" i="13"/>
  <c r="K21" i="13"/>
  <c r="I22" i="13"/>
  <c r="K22" i="13" s="1"/>
  <c r="I23" i="13"/>
  <c r="K23" i="13"/>
  <c r="I24" i="13"/>
  <c r="K24" i="13" s="1"/>
  <c r="I25" i="13"/>
  <c r="K25" i="13"/>
  <c r="I26" i="13"/>
  <c r="K26" i="13" s="1"/>
  <c r="I27" i="13"/>
  <c r="K27" i="13"/>
  <c r="I28" i="13"/>
  <c r="K28" i="13" s="1"/>
  <c r="I29" i="13"/>
  <c r="K29" i="13"/>
  <c r="I30" i="13"/>
  <c r="K30" i="13" s="1"/>
  <c r="I31" i="13"/>
  <c r="K31" i="13"/>
  <c r="I32" i="13"/>
  <c r="K32" i="13" s="1"/>
  <c r="I33" i="13"/>
  <c r="K33" i="13"/>
  <c r="I34" i="13"/>
  <c r="K34" i="13" s="1"/>
  <c r="I35" i="13"/>
  <c r="K35" i="13"/>
  <c r="I36" i="13"/>
  <c r="K36" i="13" s="1"/>
  <c r="I37" i="13"/>
  <c r="K37" i="13"/>
  <c r="I38" i="13"/>
  <c r="K38" i="13" s="1"/>
  <c r="I39" i="13"/>
  <c r="K39" i="13"/>
  <c r="I40" i="13"/>
  <c r="K40" i="13" s="1"/>
  <c r="I41" i="13"/>
  <c r="K41" i="13"/>
  <c r="I42" i="13"/>
  <c r="K42" i="13" s="1"/>
  <c r="I43" i="13"/>
  <c r="K43" i="13"/>
  <c r="I44" i="13"/>
  <c r="K44" i="13" s="1"/>
  <c r="I45" i="13"/>
  <c r="K45" i="13"/>
  <c r="I46" i="13"/>
  <c r="K46" i="13" s="1"/>
  <c r="I47" i="13"/>
  <c r="K47" i="13"/>
  <c r="I48" i="13"/>
  <c r="K48" i="13" s="1"/>
  <c r="I49" i="13"/>
  <c r="K49" i="13"/>
  <c r="K7" i="13"/>
  <c r="I7" i="13"/>
  <c r="I6" i="13"/>
  <c r="K6" i="13" s="1"/>
  <c r="K6" i="15" l="1"/>
  <c r="M6" i="15" s="1"/>
  <c r="K7" i="15"/>
  <c r="M7" i="15" s="1"/>
  <c r="K8" i="15"/>
  <c r="K9" i="15"/>
  <c r="K10" i="15"/>
  <c r="M10" i="15" s="1"/>
  <c r="K11" i="15"/>
  <c r="M11" i="15" s="1"/>
  <c r="K12" i="15"/>
  <c r="K13" i="15"/>
  <c r="M13" i="15" s="1"/>
  <c r="K14" i="15"/>
  <c r="M14" i="15" s="1"/>
  <c r="K15" i="15"/>
  <c r="M15" i="15" s="1"/>
  <c r="K16" i="15"/>
  <c r="K17" i="15"/>
  <c r="M17" i="15" s="1"/>
  <c r="K18" i="15"/>
  <c r="M18" i="15" s="1"/>
  <c r="K19" i="15"/>
  <c r="M19" i="15" s="1"/>
  <c r="K20" i="15"/>
  <c r="K21" i="15"/>
  <c r="M21" i="15" s="1"/>
  <c r="K22" i="15"/>
  <c r="M22" i="15" s="1"/>
  <c r="K23" i="15"/>
  <c r="M23" i="15" s="1"/>
  <c r="K24" i="15"/>
  <c r="K25" i="15"/>
  <c r="M25" i="15" s="1"/>
  <c r="K26" i="15"/>
  <c r="M26" i="15" s="1"/>
  <c r="K27" i="15"/>
  <c r="M27" i="15" s="1"/>
  <c r="K28" i="15"/>
  <c r="K29" i="15"/>
  <c r="M29" i="15" s="1"/>
  <c r="K30" i="15"/>
  <c r="M30" i="15" s="1"/>
  <c r="K31" i="15"/>
  <c r="M31" i="15" s="1"/>
  <c r="K32" i="15"/>
  <c r="K33" i="15"/>
  <c r="M33" i="15" s="1"/>
  <c r="K34" i="15"/>
  <c r="M34" i="15" s="1"/>
  <c r="K35" i="15"/>
  <c r="M35" i="15" s="1"/>
  <c r="K36" i="15"/>
  <c r="K37" i="15"/>
  <c r="M37" i="15" s="1"/>
  <c r="K38" i="15"/>
  <c r="M38" i="15" s="1"/>
  <c r="K39" i="15"/>
  <c r="M39" i="15" s="1"/>
  <c r="K40" i="15"/>
  <c r="K41" i="15"/>
  <c r="K42" i="15"/>
  <c r="M42" i="15" s="1"/>
  <c r="K43" i="15"/>
  <c r="M43" i="15" s="1"/>
  <c r="M8" i="15"/>
  <c r="M9" i="15"/>
  <c r="M12" i="15"/>
  <c r="M16" i="15"/>
  <c r="M20" i="15"/>
  <c r="M24" i="15"/>
  <c r="M28" i="15"/>
  <c r="M32" i="15"/>
  <c r="M36" i="15"/>
  <c r="M40" i="15"/>
  <c r="M41" i="15"/>
  <c r="K43" i="9" l="1"/>
  <c r="M43" i="9" s="1"/>
  <c r="K42" i="9"/>
  <c r="M42" i="9" s="1"/>
  <c r="K41" i="9"/>
  <c r="M41" i="9" s="1"/>
  <c r="K40" i="9"/>
  <c r="M40" i="9" s="1"/>
  <c r="K39" i="9"/>
  <c r="M39" i="9" s="1"/>
  <c r="K38" i="9"/>
  <c r="M38" i="9" s="1"/>
  <c r="K37" i="9"/>
  <c r="M37" i="9" s="1"/>
  <c r="K36" i="9"/>
  <c r="M36" i="9" s="1"/>
  <c r="K35" i="9"/>
  <c r="M35" i="9" s="1"/>
  <c r="K34" i="9"/>
  <c r="M34" i="9" s="1"/>
  <c r="K33" i="9"/>
  <c r="M33" i="9" s="1"/>
  <c r="K30" i="9"/>
  <c r="M30" i="9" s="1"/>
  <c r="K29" i="9"/>
  <c r="M29" i="9" s="1"/>
  <c r="K28" i="9"/>
  <c r="M28" i="9" s="1"/>
  <c r="K27" i="9"/>
  <c r="M27" i="9" s="1"/>
  <c r="K26" i="9"/>
  <c r="M26" i="9" s="1"/>
  <c r="K25" i="9"/>
  <c r="M25" i="9" s="1"/>
  <c r="K24" i="9"/>
  <c r="M24" i="9" s="1"/>
  <c r="K23" i="9"/>
  <c r="M23" i="9" s="1"/>
  <c r="K22" i="9"/>
  <c r="M22" i="9" s="1"/>
  <c r="K21" i="9"/>
  <c r="M21" i="9" s="1"/>
  <c r="K20" i="9"/>
  <c r="M20" i="9" s="1"/>
  <c r="K19" i="9"/>
  <c r="M19" i="9" s="1"/>
  <c r="W47" i="2" l="1"/>
  <c r="W46" i="2"/>
  <c r="F28" i="2"/>
  <c r="F29" i="2"/>
  <c r="K44" i="15" l="1"/>
  <c r="M44" i="15" s="1"/>
  <c r="K45" i="15"/>
  <c r="M45" i="15" s="1"/>
  <c r="K46" i="15"/>
  <c r="M46" i="15" s="1"/>
  <c r="K47" i="15"/>
  <c r="M47" i="15" s="1"/>
  <c r="K48" i="15"/>
  <c r="M48" i="15" s="1"/>
  <c r="K49" i="15"/>
  <c r="M49" i="15" s="1"/>
  <c r="K7" i="9"/>
  <c r="M7" i="9" s="1"/>
  <c r="K8" i="9"/>
  <c r="M8" i="9" s="1"/>
  <c r="K9" i="9"/>
  <c r="M9" i="9" s="1"/>
  <c r="M10" i="9"/>
  <c r="M11" i="9"/>
  <c r="M12" i="9"/>
  <c r="M13" i="9"/>
  <c r="K14" i="9"/>
  <c r="M14" i="9" s="1"/>
  <c r="K15" i="9"/>
  <c r="M15" i="9" s="1"/>
  <c r="K16" i="9"/>
  <c r="M16" i="9" s="1"/>
  <c r="K31" i="9"/>
  <c r="M31" i="9" s="1"/>
  <c r="K32" i="9"/>
  <c r="M32" i="9" s="1"/>
  <c r="K6" i="9"/>
  <c r="M6" i="9" s="1"/>
  <c r="D5" i="17" l="1"/>
  <c r="F2" i="10"/>
  <c r="C3" i="17" s="1"/>
  <c r="B2" i="10"/>
  <c r="C4" i="17" s="1"/>
  <c r="H2" i="9"/>
  <c r="B2" i="9"/>
  <c r="H2" i="15"/>
  <c r="B2" i="15"/>
  <c r="F2" i="13" l="1"/>
  <c r="B2" i="13"/>
  <c r="A35" i="2" l="1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W39" i="2"/>
  <c r="X39" i="2" s="1"/>
  <c r="R39" i="2"/>
  <c r="S39" i="2" s="1"/>
  <c r="N39" i="2"/>
  <c r="O39" i="2" s="1"/>
  <c r="J39" i="2"/>
  <c r="K39" i="2" s="1"/>
  <c r="F39" i="2"/>
  <c r="G39" i="2" s="1"/>
  <c r="W38" i="2"/>
  <c r="X38" i="2" s="1"/>
  <c r="R38" i="2"/>
  <c r="S38" i="2" s="1"/>
  <c r="N38" i="2"/>
  <c r="O38" i="2" s="1"/>
  <c r="J38" i="2"/>
  <c r="K38" i="2" s="1"/>
  <c r="F38" i="2"/>
  <c r="G38" i="2" s="1"/>
  <c r="W37" i="2"/>
  <c r="X37" i="2" s="1"/>
  <c r="R37" i="2"/>
  <c r="S37" i="2" s="1"/>
  <c r="N37" i="2"/>
  <c r="O37" i="2" s="1"/>
  <c r="J37" i="2"/>
  <c r="K37" i="2" s="1"/>
  <c r="F37" i="2"/>
  <c r="G37" i="2" s="1"/>
  <c r="W36" i="2"/>
  <c r="X36" i="2" s="1"/>
  <c r="R36" i="2"/>
  <c r="S36" i="2" s="1"/>
  <c r="N36" i="2"/>
  <c r="O36" i="2" s="1"/>
  <c r="J36" i="2"/>
  <c r="K36" i="2" s="1"/>
  <c r="F36" i="2"/>
  <c r="G36" i="2" s="1"/>
  <c r="W35" i="2"/>
  <c r="X35" i="2" s="1"/>
  <c r="R35" i="2"/>
  <c r="S35" i="2" s="1"/>
  <c r="N35" i="2"/>
  <c r="O35" i="2" s="1"/>
  <c r="J35" i="2"/>
  <c r="K35" i="2" s="1"/>
  <c r="F35" i="2"/>
  <c r="G35" i="2" s="1"/>
  <c r="J11" i="3" l="1"/>
  <c r="K11" i="3" s="1"/>
  <c r="N11" i="3"/>
  <c r="O11" i="3" s="1"/>
  <c r="R11" i="3"/>
  <c r="S11" i="3" s="1"/>
  <c r="W11" i="3"/>
  <c r="X11" i="3" s="1"/>
  <c r="AB11" i="3"/>
  <c r="AC11" i="3" s="1"/>
  <c r="J12" i="3"/>
  <c r="K12" i="3" s="1"/>
  <c r="N12" i="3"/>
  <c r="O12" i="3" s="1"/>
  <c r="R12" i="3"/>
  <c r="S12" i="3" s="1"/>
  <c r="W12" i="3"/>
  <c r="X12" i="3" s="1"/>
  <c r="AB12" i="3"/>
  <c r="AC12" i="3" s="1"/>
  <c r="J13" i="3"/>
  <c r="K13" i="3" s="1"/>
  <c r="N13" i="3"/>
  <c r="O13" i="3" s="1"/>
  <c r="R13" i="3"/>
  <c r="S13" i="3" s="1"/>
  <c r="W13" i="3"/>
  <c r="X13" i="3" s="1"/>
  <c r="AB13" i="3"/>
  <c r="AC13" i="3" s="1"/>
  <c r="J14" i="3"/>
  <c r="K14" i="3"/>
  <c r="N14" i="3"/>
  <c r="O14" i="3" s="1"/>
  <c r="R14" i="3"/>
  <c r="S14" i="3" s="1"/>
  <c r="W14" i="3"/>
  <c r="X14" i="3" s="1"/>
  <c r="AB14" i="3"/>
  <c r="AC14" i="3" s="1"/>
  <c r="J15" i="3"/>
  <c r="K15" i="3" s="1"/>
  <c r="N15" i="3"/>
  <c r="O15" i="3" s="1"/>
  <c r="R15" i="3"/>
  <c r="S15" i="3" s="1"/>
  <c r="W15" i="3"/>
  <c r="X15" i="3" s="1"/>
  <c r="AB15" i="3"/>
  <c r="AC15" i="3" s="1"/>
  <c r="J16" i="3"/>
  <c r="K16" i="3" s="1"/>
  <c r="N16" i="3"/>
  <c r="O16" i="3" s="1"/>
  <c r="R16" i="3"/>
  <c r="S16" i="3" s="1"/>
  <c r="W16" i="3"/>
  <c r="X16" i="3" s="1"/>
  <c r="AB16" i="3"/>
  <c r="AC16" i="3"/>
  <c r="J17" i="3"/>
  <c r="K17" i="3" s="1"/>
  <c r="N17" i="3"/>
  <c r="O17" i="3" s="1"/>
  <c r="R17" i="3"/>
  <c r="S17" i="3" s="1"/>
  <c r="W17" i="3"/>
  <c r="X17" i="3" s="1"/>
  <c r="AB17" i="3"/>
  <c r="AC17" i="3" s="1"/>
  <c r="J18" i="3"/>
  <c r="K18" i="3" s="1"/>
  <c r="N18" i="3"/>
  <c r="O18" i="3" s="1"/>
  <c r="R18" i="3"/>
  <c r="S18" i="3" s="1"/>
  <c r="W18" i="3"/>
  <c r="X18" i="3" s="1"/>
  <c r="AB18" i="3"/>
  <c r="AC18" i="3"/>
  <c r="J19" i="3"/>
  <c r="K19" i="3" s="1"/>
  <c r="N19" i="3"/>
  <c r="O19" i="3" s="1"/>
  <c r="R19" i="3"/>
  <c r="S19" i="3" s="1"/>
  <c r="W19" i="3"/>
  <c r="X19" i="3" s="1"/>
  <c r="AB19" i="3"/>
  <c r="AC19" i="3" s="1"/>
  <c r="J20" i="3"/>
  <c r="K20" i="3" s="1"/>
  <c r="N20" i="3"/>
  <c r="O20" i="3" s="1"/>
  <c r="R20" i="3"/>
  <c r="S20" i="3" s="1"/>
  <c r="W20" i="3"/>
  <c r="X20" i="3" s="1"/>
  <c r="AB20" i="3"/>
  <c r="AC20" i="3" s="1"/>
  <c r="J21" i="3"/>
  <c r="K21" i="3" s="1"/>
  <c r="N21" i="3"/>
  <c r="O21" i="3" s="1"/>
  <c r="R21" i="3"/>
  <c r="S21" i="3" s="1"/>
  <c r="W21" i="3"/>
  <c r="X21" i="3" s="1"/>
  <c r="AB21" i="3"/>
  <c r="AC21" i="3" s="1"/>
  <c r="J22" i="3"/>
  <c r="K22" i="3" s="1"/>
  <c r="N22" i="3"/>
  <c r="O22" i="3" s="1"/>
  <c r="R22" i="3"/>
  <c r="S22" i="3" s="1"/>
  <c r="W22" i="3"/>
  <c r="X22" i="3" s="1"/>
  <c r="AB22" i="3"/>
  <c r="AC22" i="3"/>
  <c r="J23" i="3"/>
  <c r="K23" i="3" s="1"/>
  <c r="N23" i="3"/>
  <c r="O23" i="3" s="1"/>
  <c r="R23" i="3"/>
  <c r="S23" i="3" s="1"/>
  <c r="W23" i="3"/>
  <c r="X23" i="3" s="1"/>
  <c r="AB23" i="3"/>
  <c r="AC23" i="3" s="1"/>
  <c r="J24" i="3"/>
  <c r="K24" i="3" s="1"/>
  <c r="N24" i="3"/>
  <c r="O24" i="3" s="1"/>
  <c r="R24" i="3"/>
  <c r="S24" i="3"/>
  <c r="W24" i="3"/>
  <c r="X24" i="3" s="1"/>
  <c r="AB24" i="3"/>
  <c r="AC24" i="3"/>
  <c r="J25" i="3"/>
  <c r="K25" i="3" s="1"/>
  <c r="N25" i="3"/>
  <c r="O25" i="3" s="1"/>
  <c r="R25" i="3"/>
  <c r="S25" i="3" s="1"/>
  <c r="W25" i="3"/>
  <c r="X25" i="3" s="1"/>
  <c r="AB25" i="3"/>
  <c r="AC25" i="3" s="1"/>
  <c r="J26" i="3"/>
  <c r="K26" i="3" s="1"/>
  <c r="N26" i="3"/>
  <c r="O26" i="3"/>
  <c r="R26" i="3"/>
  <c r="S26" i="3" s="1"/>
  <c r="W26" i="3"/>
  <c r="X26" i="3" s="1"/>
  <c r="AB26" i="3"/>
  <c r="AC26" i="3"/>
  <c r="J27" i="3"/>
  <c r="K27" i="3" s="1"/>
  <c r="N27" i="3"/>
  <c r="O27" i="3" s="1"/>
  <c r="R27" i="3"/>
  <c r="S27" i="3" s="1"/>
  <c r="W27" i="3"/>
  <c r="X27" i="3" s="1"/>
  <c r="AB27" i="3"/>
  <c r="AC27" i="3" s="1"/>
  <c r="J28" i="3"/>
  <c r="K28" i="3" s="1"/>
  <c r="N28" i="3"/>
  <c r="O28" i="3" s="1"/>
  <c r="R28" i="3"/>
  <c r="S28" i="3" s="1"/>
  <c r="W28" i="3"/>
  <c r="X28" i="3" s="1"/>
  <c r="AB28" i="3"/>
  <c r="AC28" i="3" s="1"/>
  <c r="J29" i="3"/>
  <c r="K29" i="3" s="1"/>
  <c r="N29" i="3"/>
  <c r="O29" i="3" s="1"/>
  <c r="R29" i="3"/>
  <c r="S29" i="3" s="1"/>
  <c r="W29" i="3"/>
  <c r="X29" i="3" s="1"/>
  <c r="AB29" i="3"/>
  <c r="AC29" i="3" s="1"/>
  <c r="J30" i="3"/>
  <c r="K30" i="3" s="1"/>
  <c r="N30" i="3"/>
  <c r="O30" i="3" s="1"/>
  <c r="R30" i="3"/>
  <c r="S30" i="3" s="1"/>
  <c r="W30" i="3"/>
  <c r="X30" i="3" s="1"/>
  <c r="AB30" i="3"/>
  <c r="AC30" i="3" s="1"/>
  <c r="J31" i="3"/>
  <c r="K31" i="3" s="1"/>
  <c r="N31" i="3"/>
  <c r="O31" i="3" s="1"/>
  <c r="R31" i="3"/>
  <c r="S31" i="3" s="1"/>
  <c r="W31" i="3"/>
  <c r="X31" i="3" s="1"/>
  <c r="AB31" i="3"/>
  <c r="AC31" i="3" s="1"/>
  <c r="J32" i="3"/>
  <c r="K32" i="3" s="1"/>
  <c r="N32" i="3"/>
  <c r="O32" i="3" s="1"/>
  <c r="R32" i="3"/>
  <c r="S32" i="3"/>
  <c r="W32" i="3"/>
  <c r="X32" i="3" s="1"/>
  <c r="AB32" i="3"/>
  <c r="AC32" i="3" s="1"/>
  <c r="J33" i="3"/>
  <c r="K33" i="3" s="1"/>
  <c r="N33" i="3"/>
  <c r="O33" i="3" s="1"/>
  <c r="R33" i="3"/>
  <c r="S33" i="3" s="1"/>
  <c r="W33" i="3"/>
  <c r="X33" i="3" s="1"/>
  <c r="AB33" i="3"/>
  <c r="AC33" i="3" s="1"/>
  <c r="J34" i="3"/>
  <c r="K34" i="3" s="1"/>
  <c r="N34" i="3"/>
  <c r="O34" i="3" s="1"/>
  <c r="R34" i="3"/>
  <c r="S34" i="3"/>
  <c r="W34" i="3"/>
  <c r="X34" i="3"/>
  <c r="AB34" i="3"/>
  <c r="AC34" i="3"/>
  <c r="J35" i="3"/>
  <c r="K35" i="3" s="1"/>
  <c r="N35" i="3"/>
  <c r="O35" i="3" s="1"/>
  <c r="R35" i="3"/>
  <c r="S35" i="3" s="1"/>
  <c r="W35" i="3"/>
  <c r="X35" i="3" s="1"/>
  <c r="AB35" i="3"/>
  <c r="AC35" i="3" s="1"/>
  <c r="J36" i="3"/>
  <c r="K36" i="3" s="1"/>
  <c r="N36" i="3"/>
  <c r="O36" i="3" s="1"/>
  <c r="R36" i="3"/>
  <c r="S36" i="3" s="1"/>
  <c r="W36" i="3"/>
  <c r="X36" i="3"/>
  <c r="AB36" i="3"/>
  <c r="AC36" i="3" s="1"/>
  <c r="J37" i="3"/>
  <c r="K37" i="3" s="1"/>
  <c r="N37" i="3"/>
  <c r="O37" i="3" s="1"/>
  <c r="R37" i="3"/>
  <c r="S37" i="3" s="1"/>
  <c r="W37" i="3"/>
  <c r="X37" i="3" s="1"/>
  <c r="AB37" i="3"/>
  <c r="AC37" i="3" s="1"/>
  <c r="J38" i="3"/>
  <c r="K38" i="3"/>
  <c r="N38" i="3"/>
  <c r="O38" i="3"/>
  <c r="R38" i="3"/>
  <c r="S38" i="3" s="1"/>
  <c r="W38" i="3"/>
  <c r="X38" i="3" s="1"/>
  <c r="AB38" i="3"/>
  <c r="AC38" i="3"/>
  <c r="J39" i="3"/>
  <c r="K39" i="3" s="1"/>
  <c r="N39" i="3"/>
  <c r="O39" i="3" s="1"/>
  <c r="R39" i="3"/>
  <c r="S39" i="3" s="1"/>
  <c r="W39" i="3"/>
  <c r="X39" i="3" s="1"/>
  <c r="AB39" i="3"/>
  <c r="AC39" i="3" s="1"/>
  <c r="J40" i="3"/>
  <c r="K40" i="3" s="1"/>
  <c r="N40" i="3"/>
  <c r="O40" i="3" s="1"/>
  <c r="R40" i="3"/>
  <c r="S40" i="3"/>
  <c r="W40" i="3"/>
  <c r="X40" i="3" s="1"/>
  <c r="AB40" i="3"/>
  <c r="AC40" i="3"/>
  <c r="J41" i="3"/>
  <c r="K41" i="3" s="1"/>
  <c r="N41" i="3"/>
  <c r="O41" i="3" s="1"/>
  <c r="R41" i="3"/>
  <c r="S41" i="3" s="1"/>
  <c r="W41" i="3"/>
  <c r="X41" i="3" s="1"/>
  <c r="AB41" i="3"/>
  <c r="AC41" i="3" s="1"/>
  <c r="J42" i="3"/>
  <c r="K42" i="3" s="1"/>
  <c r="N42" i="3"/>
  <c r="O42" i="3"/>
  <c r="R42" i="3"/>
  <c r="S42" i="3" s="1"/>
  <c r="W42" i="3"/>
  <c r="X42" i="3"/>
  <c r="AB42" i="3"/>
  <c r="AC42" i="3"/>
  <c r="J43" i="3"/>
  <c r="K43" i="3" s="1"/>
  <c r="N43" i="3"/>
  <c r="O43" i="3" s="1"/>
  <c r="R43" i="3"/>
  <c r="S43" i="3" s="1"/>
  <c r="W43" i="3"/>
  <c r="X43" i="3" s="1"/>
  <c r="AB43" i="3"/>
  <c r="AC43" i="3" s="1"/>
  <c r="J44" i="3"/>
  <c r="K44" i="3" s="1"/>
  <c r="N44" i="3"/>
  <c r="O44" i="3" s="1"/>
  <c r="R44" i="3"/>
  <c r="S44" i="3" s="1"/>
  <c r="W44" i="3"/>
  <c r="X44" i="3"/>
  <c r="AB44" i="3"/>
  <c r="AC44" i="3" s="1"/>
  <c r="J45" i="3"/>
  <c r="K45" i="3" s="1"/>
  <c r="N45" i="3"/>
  <c r="O45" i="3" s="1"/>
  <c r="R45" i="3"/>
  <c r="S45" i="3" s="1"/>
  <c r="W45" i="3"/>
  <c r="X45" i="3" s="1"/>
  <c r="AB45" i="3"/>
  <c r="AC45" i="3" s="1"/>
  <c r="J46" i="3"/>
  <c r="K46" i="3"/>
  <c r="N46" i="3"/>
  <c r="O46" i="3"/>
  <c r="R46" i="3"/>
  <c r="S46" i="3"/>
  <c r="W46" i="3"/>
  <c r="X46" i="3"/>
  <c r="AB46" i="3"/>
  <c r="AC46" i="3"/>
  <c r="J47" i="3"/>
  <c r="K47" i="3" s="1"/>
  <c r="N47" i="3"/>
  <c r="O47" i="3" s="1"/>
  <c r="R47" i="3"/>
  <c r="S47" i="3" s="1"/>
  <c r="W47" i="3"/>
  <c r="X47" i="3" s="1"/>
  <c r="AB47" i="3"/>
  <c r="AC47" i="3" s="1"/>
  <c r="J48" i="3"/>
  <c r="K48" i="3"/>
  <c r="N48" i="3"/>
  <c r="O48" i="3" s="1"/>
  <c r="R48" i="3"/>
  <c r="S48" i="3"/>
  <c r="W48" i="3"/>
  <c r="X48" i="3" s="1"/>
  <c r="AB48" i="3"/>
  <c r="AC48" i="3"/>
  <c r="J49" i="3"/>
  <c r="K49" i="3" s="1"/>
  <c r="N49" i="3"/>
  <c r="O49" i="3" s="1"/>
  <c r="R49" i="3"/>
  <c r="S49" i="3" s="1"/>
  <c r="W49" i="3"/>
  <c r="X49" i="3" s="1"/>
  <c r="AB49" i="3"/>
  <c r="AC49" i="3" s="1"/>
  <c r="J50" i="3"/>
  <c r="K50" i="3"/>
  <c r="N50" i="3"/>
  <c r="O50" i="3"/>
  <c r="R50" i="3"/>
  <c r="S50" i="3"/>
  <c r="W50" i="3"/>
  <c r="X50" i="3"/>
  <c r="AB50" i="3"/>
  <c r="AC50" i="3"/>
  <c r="J51" i="3"/>
  <c r="K51" i="3" s="1"/>
  <c r="N51" i="3"/>
  <c r="O51" i="3" s="1"/>
  <c r="R51" i="3"/>
  <c r="S51" i="3" s="1"/>
  <c r="W51" i="3"/>
  <c r="X51" i="3" s="1"/>
  <c r="AB51" i="3"/>
  <c r="AC51" i="3" s="1"/>
  <c r="J52" i="3"/>
  <c r="K52" i="3" s="1"/>
  <c r="N52" i="3"/>
  <c r="O52" i="3"/>
  <c r="R52" i="3"/>
  <c r="S52" i="3" s="1"/>
  <c r="W52" i="3"/>
  <c r="X52" i="3"/>
  <c r="AB52" i="3"/>
  <c r="AC52" i="3" s="1"/>
  <c r="J11" i="2"/>
  <c r="K11" i="2" s="1"/>
  <c r="N11" i="2"/>
  <c r="O11" i="2" s="1"/>
  <c r="R11" i="2"/>
  <c r="S11" i="2" s="1"/>
  <c r="W11" i="2"/>
  <c r="X11" i="2" s="1"/>
  <c r="J12" i="2"/>
  <c r="K12" i="2"/>
  <c r="N12" i="2"/>
  <c r="O12" i="2" s="1"/>
  <c r="R12" i="2"/>
  <c r="S12" i="2" s="1"/>
  <c r="W12" i="2"/>
  <c r="X12" i="2" s="1"/>
  <c r="J13" i="2"/>
  <c r="K13" i="2" s="1"/>
  <c r="N13" i="2"/>
  <c r="O13" i="2" s="1"/>
  <c r="R13" i="2"/>
  <c r="S13" i="2" s="1"/>
  <c r="W13" i="2"/>
  <c r="X13" i="2" s="1"/>
  <c r="J14" i="2"/>
  <c r="K14" i="2" s="1"/>
  <c r="N14" i="2"/>
  <c r="O14" i="2" s="1"/>
  <c r="R14" i="2"/>
  <c r="S14" i="2" s="1"/>
  <c r="W14" i="2"/>
  <c r="X14" i="2" s="1"/>
  <c r="J15" i="2"/>
  <c r="K15" i="2"/>
  <c r="N15" i="2"/>
  <c r="O15" i="2" s="1"/>
  <c r="R15" i="2"/>
  <c r="S15" i="2" s="1"/>
  <c r="W15" i="2"/>
  <c r="X15" i="2" s="1"/>
  <c r="J16" i="2"/>
  <c r="K16" i="2"/>
  <c r="N16" i="2"/>
  <c r="O16" i="2" s="1"/>
  <c r="R16" i="2"/>
  <c r="S16" i="2"/>
  <c r="W16" i="2"/>
  <c r="X16" i="2" s="1"/>
  <c r="J17" i="2"/>
  <c r="K17" i="2" s="1"/>
  <c r="N17" i="2"/>
  <c r="O17" i="2"/>
  <c r="R17" i="2"/>
  <c r="S17" i="2" s="1"/>
  <c r="W17" i="2"/>
  <c r="X17" i="2" s="1"/>
  <c r="J18" i="2"/>
  <c r="K18" i="2" s="1"/>
  <c r="N18" i="2"/>
  <c r="O18" i="2" s="1"/>
  <c r="R18" i="2"/>
  <c r="S18" i="2" s="1"/>
  <c r="W18" i="2"/>
  <c r="X18" i="2" s="1"/>
  <c r="J19" i="2"/>
  <c r="K19" i="2" s="1"/>
  <c r="N19" i="2"/>
  <c r="O19" i="2" s="1"/>
  <c r="R19" i="2"/>
  <c r="S19" i="2"/>
  <c r="W19" i="2"/>
  <c r="X19" i="2" s="1"/>
  <c r="J20" i="2"/>
  <c r="K20" i="2" s="1"/>
  <c r="N20" i="2"/>
  <c r="O20" i="2" s="1"/>
  <c r="R20" i="2"/>
  <c r="S20" i="2" s="1"/>
  <c r="W20" i="2"/>
  <c r="X20" i="2" s="1"/>
  <c r="J21" i="2"/>
  <c r="K21" i="2" s="1"/>
  <c r="N21" i="2"/>
  <c r="O21" i="2" s="1"/>
  <c r="R21" i="2"/>
  <c r="S21" i="2" s="1"/>
  <c r="W21" i="2"/>
  <c r="X21" i="2" s="1"/>
  <c r="J22" i="2"/>
  <c r="K22" i="2"/>
  <c r="N22" i="2"/>
  <c r="O22" i="2" s="1"/>
  <c r="R22" i="2"/>
  <c r="S22" i="2" s="1"/>
  <c r="W22" i="2"/>
  <c r="X22" i="2" s="1"/>
  <c r="J23" i="2"/>
  <c r="K23" i="2" s="1"/>
  <c r="N23" i="2"/>
  <c r="O23" i="2" s="1"/>
  <c r="R23" i="2"/>
  <c r="S23" i="2" s="1"/>
  <c r="W23" i="2"/>
  <c r="X23" i="2" s="1"/>
  <c r="J24" i="2"/>
  <c r="K24" i="2"/>
  <c r="N24" i="2"/>
  <c r="O24" i="2" s="1"/>
  <c r="R24" i="2"/>
  <c r="S24" i="2" s="1"/>
  <c r="W24" i="2"/>
  <c r="X24" i="2" s="1"/>
  <c r="J25" i="2"/>
  <c r="K25" i="2" s="1"/>
  <c r="N25" i="2"/>
  <c r="O25" i="2" s="1"/>
  <c r="R25" i="2"/>
  <c r="S25" i="2" s="1"/>
  <c r="W25" i="2"/>
  <c r="X25" i="2" s="1"/>
  <c r="J26" i="2"/>
  <c r="K26" i="2" s="1"/>
  <c r="N26" i="2"/>
  <c r="O26" i="2"/>
  <c r="R26" i="2"/>
  <c r="S26" i="2" s="1"/>
  <c r="W26" i="2"/>
  <c r="X26" i="2" s="1"/>
  <c r="J27" i="2"/>
  <c r="K27" i="2" s="1"/>
  <c r="N27" i="2"/>
  <c r="O27" i="2" s="1"/>
  <c r="R27" i="2"/>
  <c r="S27" i="2"/>
  <c r="W27" i="2"/>
  <c r="X27" i="2" s="1"/>
  <c r="J28" i="2"/>
  <c r="K28" i="2" s="1"/>
  <c r="N28" i="2"/>
  <c r="O28" i="2" s="1"/>
  <c r="R28" i="2"/>
  <c r="S28" i="2" s="1"/>
  <c r="W28" i="2"/>
  <c r="X28" i="2" s="1"/>
  <c r="J29" i="2"/>
  <c r="K29" i="2" s="1"/>
  <c r="N29" i="2"/>
  <c r="O29" i="2" s="1"/>
  <c r="R29" i="2"/>
  <c r="S29" i="2" s="1"/>
  <c r="W29" i="2"/>
  <c r="X29" i="2" s="1"/>
  <c r="J30" i="2"/>
  <c r="K30" i="2" s="1"/>
  <c r="N30" i="2"/>
  <c r="O30" i="2" s="1"/>
  <c r="R30" i="2"/>
  <c r="S30" i="2"/>
  <c r="W30" i="2"/>
  <c r="X30" i="2" s="1"/>
  <c r="J31" i="2"/>
  <c r="K31" i="2" s="1"/>
  <c r="N31" i="2"/>
  <c r="O31" i="2" s="1"/>
  <c r="R31" i="2"/>
  <c r="S31" i="2"/>
  <c r="W31" i="2"/>
  <c r="X31" i="2" s="1"/>
  <c r="J32" i="2"/>
  <c r="K32" i="2" s="1"/>
  <c r="N32" i="2"/>
  <c r="O32" i="2"/>
  <c r="R32" i="2"/>
  <c r="S32" i="2" s="1"/>
  <c r="W32" i="2"/>
  <c r="X32" i="2"/>
  <c r="J33" i="2"/>
  <c r="K33" i="2" s="1"/>
  <c r="N33" i="2"/>
  <c r="O33" i="2" s="1"/>
  <c r="R33" i="2"/>
  <c r="S33" i="2" s="1"/>
  <c r="W33" i="2"/>
  <c r="X33" i="2" s="1"/>
  <c r="J34" i="2"/>
  <c r="K34" i="2" s="1"/>
  <c r="N34" i="2"/>
  <c r="O34" i="2" s="1"/>
  <c r="R34" i="2"/>
  <c r="S34" i="2" s="1"/>
  <c r="W34" i="2"/>
  <c r="X34" i="2" s="1"/>
  <c r="J40" i="2"/>
  <c r="K40" i="2" s="1"/>
  <c r="N40" i="2"/>
  <c r="O40" i="2" s="1"/>
  <c r="R40" i="2"/>
  <c r="S40" i="2" s="1"/>
  <c r="W40" i="2"/>
  <c r="X40" i="2" s="1"/>
  <c r="J41" i="2"/>
  <c r="K41" i="2" s="1"/>
  <c r="N41" i="2"/>
  <c r="O41" i="2" s="1"/>
  <c r="R41" i="2"/>
  <c r="S41" i="2"/>
  <c r="W41" i="2"/>
  <c r="X41" i="2" s="1"/>
  <c r="J42" i="2"/>
  <c r="K42" i="2" s="1"/>
  <c r="N42" i="2"/>
  <c r="O42" i="2" s="1"/>
  <c r="R42" i="2"/>
  <c r="S42" i="2" s="1"/>
  <c r="W42" i="2"/>
  <c r="X42" i="2" s="1"/>
  <c r="J43" i="2"/>
  <c r="K43" i="2" s="1"/>
  <c r="N43" i="2"/>
  <c r="O43" i="2" s="1"/>
  <c r="R43" i="2"/>
  <c r="S43" i="2" s="1"/>
  <c r="W43" i="2"/>
  <c r="X43" i="2" s="1"/>
  <c r="J44" i="2"/>
  <c r="K44" i="2"/>
  <c r="N44" i="2"/>
  <c r="O44" i="2" s="1"/>
  <c r="R44" i="2"/>
  <c r="S44" i="2" s="1"/>
  <c r="W44" i="2"/>
  <c r="X44" i="2" s="1"/>
  <c r="J45" i="2"/>
  <c r="K45" i="2" s="1"/>
  <c r="N45" i="2"/>
  <c r="O45" i="2" s="1"/>
  <c r="R45" i="2"/>
  <c r="S45" i="2"/>
  <c r="W45" i="2"/>
  <c r="X45" i="2" s="1"/>
  <c r="J46" i="2"/>
  <c r="K46" i="2" s="1"/>
  <c r="N46" i="2"/>
  <c r="O46" i="2"/>
  <c r="R46" i="2"/>
  <c r="S46" i="2" s="1"/>
  <c r="X46" i="2"/>
  <c r="J47" i="2"/>
  <c r="K47" i="2" s="1"/>
  <c r="N47" i="2"/>
  <c r="O47" i="2"/>
  <c r="R47" i="2"/>
  <c r="S47" i="2" s="1"/>
  <c r="X47" i="2"/>
  <c r="J48" i="2"/>
  <c r="K48" i="2" s="1"/>
  <c r="N48" i="2"/>
  <c r="O48" i="2" s="1"/>
  <c r="R48" i="2"/>
  <c r="S48" i="2"/>
  <c r="W48" i="2"/>
  <c r="X48" i="2" s="1"/>
  <c r="J49" i="2"/>
  <c r="K49" i="2"/>
  <c r="N49" i="2"/>
  <c r="O49" i="2" s="1"/>
  <c r="R49" i="2"/>
  <c r="S49" i="2" s="1"/>
  <c r="W49" i="2"/>
  <c r="X49" i="2" s="1"/>
  <c r="E43" i="12"/>
  <c r="F43" i="12"/>
  <c r="G43" i="12"/>
  <c r="H43" i="12"/>
  <c r="I43" i="12"/>
  <c r="J43" i="12"/>
  <c r="K43" i="12"/>
  <c r="L43" i="12"/>
  <c r="M43" i="12"/>
  <c r="N43" i="12"/>
  <c r="O43" i="12"/>
  <c r="Q43" i="12"/>
  <c r="W43" i="12"/>
  <c r="X43" i="12"/>
  <c r="Y43" i="12"/>
  <c r="Z43" i="12"/>
  <c r="E44" i="12"/>
  <c r="F44" i="12"/>
  <c r="G44" i="12"/>
  <c r="H44" i="12"/>
  <c r="I44" i="12"/>
  <c r="J44" i="12"/>
  <c r="K44" i="12"/>
  <c r="L44" i="12"/>
  <c r="M44" i="12"/>
  <c r="N44" i="12"/>
  <c r="O44" i="12"/>
  <c r="Q44" i="12"/>
  <c r="W44" i="12"/>
  <c r="X44" i="12"/>
  <c r="Y44" i="12"/>
  <c r="Z44" i="12"/>
  <c r="E45" i="12"/>
  <c r="F45" i="12"/>
  <c r="G45" i="12"/>
  <c r="H45" i="12"/>
  <c r="I45" i="12"/>
  <c r="J45" i="12"/>
  <c r="K45" i="12"/>
  <c r="L45" i="12"/>
  <c r="M45" i="12"/>
  <c r="N45" i="12"/>
  <c r="O45" i="12"/>
  <c r="Q45" i="12"/>
  <c r="W45" i="12"/>
  <c r="X45" i="12"/>
  <c r="Y45" i="12"/>
  <c r="Z45" i="12"/>
  <c r="E46" i="12"/>
  <c r="F46" i="12"/>
  <c r="G46" i="12"/>
  <c r="H46" i="12"/>
  <c r="I46" i="12"/>
  <c r="J46" i="12"/>
  <c r="K46" i="12"/>
  <c r="L46" i="12"/>
  <c r="M46" i="12"/>
  <c r="N46" i="12"/>
  <c r="O46" i="12"/>
  <c r="Q46" i="12"/>
  <c r="W46" i="12"/>
  <c r="X46" i="12"/>
  <c r="Y46" i="12"/>
  <c r="Z46" i="1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E50" i="2"/>
  <c r="H50" i="2"/>
  <c r="I50" i="2"/>
  <c r="L50" i="2"/>
  <c r="M50" i="2"/>
  <c r="P50" i="2"/>
  <c r="Q50" i="2"/>
  <c r="T50" i="2"/>
  <c r="U50" i="2"/>
  <c r="V50" i="2"/>
  <c r="E51" i="2"/>
  <c r="H51" i="2"/>
  <c r="I51" i="2"/>
  <c r="L51" i="2"/>
  <c r="M51" i="2"/>
  <c r="P51" i="2"/>
  <c r="Q51" i="2"/>
  <c r="T51" i="2"/>
  <c r="U51" i="2"/>
  <c r="V51" i="2"/>
  <c r="E52" i="2"/>
  <c r="H52" i="2"/>
  <c r="I52" i="2"/>
  <c r="L52" i="2"/>
  <c r="M52" i="2"/>
  <c r="P52" i="2"/>
  <c r="Q52" i="2"/>
  <c r="T52" i="2"/>
  <c r="U52" i="2"/>
  <c r="V52" i="2"/>
  <c r="E53" i="2"/>
  <c r="H53" i="2"/>
  <c r="I53" i="2"/>
  <c r="L53" i="2"/>
  <c r="M53" i="2"/>
  <c r="P53" i="2"/>
  <c r="Q53" i="2"/>
  <c r="T53" i="2"/>
  <c r="U53" i="2"/>
  <c r="V53" i="2"/>
  <c r="D53" i="2"/>
  <c r="D52" i="2"/>
  <c r="D51" i="2"/>
  <c r="D50" i="2"/>
  <c r="A10" i="2"/>
  <c r="F27" i="2"/>
  <c r="G27" i="2" s="1"/>
  <c r="G28" i="2"/>
  <c r="G29" i="2"/>
  <c r="F30" i="2"/>
  <c r="G30" i="2" s="1"/>
  <c r="F31" i="2"/>
  <c r="G31" i="2" s="1"/>
  <c r="F32" i="2"/>
  <c r="G32" i="2" s="1"/>
  <c r="F33" i="2"/>
  <c r="G33" i="2" s="1"/>
  <c r="F34" i="2"/>
  <c r="G34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W10" i="2"/>
  <c r="R10" i="2"/>
  <c r="N10" i="2"/>
  <c r="O10" i="2" s="1"/>
  <c r="J10" i="2"/>
  <c r="F10" i="2"/>
  <c r="C4" i="2"/>
  <c r="C3" i="2"/>
  <c r="W2" i="2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11" i="3"/>
  <c r="G11" i="3" s="1"/>
  <c r="F12" i="3"/>
  <c r="G12" i="3" s="1"/>
  <c r="F13" i="3"/>
  <c r="G13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N10" i="3"/>
  <c r="O10" i="3" s="1"/>
  <c r="J10" i="3"/>
  <c r="E53" i="3"/>
  <c r="H53" i="3"/>
  <c r="I53" i="3"/>
  <c r="L53" i="3"/>
  <c r="M53" i="3"/>
  <c r="P53" i="3"/>
  <c r="Q53" i="3"/>
  <c r="T53" i="3"/>
  <c r="U53" i="3"/>
  <c r="V53" i="3"/>
  <c r="Y53" i="3"/>
  <c r="Z53" i="3"/>
  <c r="AA53" i="3"/>
  <c r="E54" i="3"/>
  <c r="H54" i="3"/>
  <c r="I54" i="3"/>
  <c r="L54" i="3"/>
  <c r="M54" i="3"/>
  <c r="P54" i="3"/>
  <c r="Q54" i="3"/>
  <c r="T54" i="3"/>
  <c r="U54" i="3"/>
  <c r="V54" i="3"/>
  <c r="Y54" i="3"/>
  <c r="Z54" i="3"/>
  <c r="AA54" i="3"/>
  <c r="E55" i="3"/>
  <c r="H55" i="3"/>
  <c r="I55" i="3"/>
  <c r="L55" i="3"/>
  <c r="M55" i="3"/>
  <c r="P55" i="3"/>
  <c r="Q55" i="3"/>
  <c r="T55" i="3"/>
  <c r="U55" i="3"/>
  <c r="V55" i="3"/>
  <c r="Y55" i="3"/>
  <c r="Z55" i="3"/>
  <c r="AA55" i="3"/>
  <c r="E56" i="3"/>
  <c r="H56" i="3"/>
  <c r="I56" i="3"/>
  <c r="L56" i="3"/>
  <c r="M56" i="3"/>
  <c r="P56" i="3"/>
  <c r="Q56" i="3"/>
  <c r="T56" i="3"/>
  <c r="U56" i="3"/>
  <c r="V56" i="3"/>
  <c r="Y56" i="3"/>
  <c r="Z56" i="3"/>
  <c r="AA56" i="3"/>
  <c r="D55" i="3"/>
  <c r="D54" i="3"/>
  <c r="F10" i="3"/>
  <c r="G10" i="3" s="1"/>
  <c r="A10" i="3"/>
  <c r="C4" i="3"/>
  <c r="C3" i="3"/>
  <c r="AB2" i="3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Z25" i="5"/>
  <c r="R25" i="5"/>
  <c r="P25" i="5"/>
  <c r="Z24" i="5"/>
  <c r="AD24" i="5" s="1"/>
  <c r="AB24" i="5" s="1"/>
  <c r="R24" i="5"/>
  <c r="P24" i="5"/>
  <c r="Z23" i="5"/>
  <c r="AD23" i="5" s="1"/>
  <c r="AB23" i="5" s="1"/>
  <c r="R23" i="5"/>
  <c r="P23" i="5"/>
  <c r="Z22" i="5"/>
  <c r="R22" i="5"/>
  <c r="P22" i="5"/>
  <c r="Z21" i="5"/>
  <c r="R21" i="5"/>
  <c r="P21" i="5"/>
  <c r="Z20" i="5"/>
  <c r="AD20" i="5" s="1"/>
  <c r="AB20" i="5" s="1"/>
  <c r="R20" i="5"/>
  <c r="P20" i="5"/>
  <c r="Z19" i="5"/>
  <c r="AD19" i="5" s="1"/>
  <c r="AB19" i="5" s="1"/>
  <c r="R19" i="5"/>
  <c r="P19" i="5"/>
  <c r="Z18" i="5"/>
  <c r="R18" i="5"/>
  <c r="P18" i="5"/>
  <c r="Z17" i="5"/>
  <c r="R17" i="5"/>
  <c r="P17" i="5"/>
  <c r="Z16" i="5"/>
  <c r="R16" i="5"/>
  <c r="P16" i="5"/>
  <c r="Z15" i="5"/>
  <c r="AD15" i="5" s="1"/>
  <c r="AB15" i="5" s="1"/>
  <c r="R15" i="5"/>
  <c r="P15" i="5"/>
  <c r="Z14" i="5"/>
  <c r="AD14" i="5" s="1"/>
  <c r="AB14" i="5" s="1"/>
  <c r="R14" i="5"/>
  <c r="P14" i="5"/>
  <c r="Z13" i="5"/>
  <c r="AD13" i="5" s="1"/>
  <c r="AB13" i="5" s="1"/>
  <c r="R13" i="5"/>
  <c r="P13" i="5"/>
  <c r="Z12" i="5"/>
  <c r="R12" i="5"/>
  <c r="P12" i="5"/>
  <c r="Z11" i="5"/>
  <c r="AD11" i="5" s="1"/>
  <c r="AB11" i="5" s="1"/>
  <c r="R11" i="5"/>
  <c r="P11" i="5"/>
  <c r="Z10" i="5"/>
  <c r="AD10" i="5" s="1"/>
  <c r="AB10" i="5" s="1"/>
  <c r="R10" i="5"/>
  <c r="P10" i="5"/>
  <c r="Z36" i="5"/>
  <c r="AD36" i="5" s="1"/>
  <c r="AB36" i="5" s="1"/>
  <c r="R36" i="5"/>
  <c r="P36" i="5"/>
  <c r="Z35" i="5"/>
  <c r="R35" i="5"/>
  <c r="P35" i="5"/>
  <c r="S35" i="5" s="1"/>
  <c r="Z34" i="5"/>
  <c r="AD34" i="5" s="1"/>
  <c r="AB34" i="5" s="1"/>
  <c r="R34" i="5"/>
  <c r="P34" i="5"/>
  <c r="S34" i="5" s="1"/>
  <c r="Z33" i="5"/>
  <c r="AD33" i="5" s="1"/>
  <c r="AB33" i="5" s="1"/>
  <c r="R33" i="5"/>
  <c r="P33" i="5"/>
  <c r="Z32" i="5"/>
  <c r="AD32" i="5" s="1"/>
  <c r="AB32" i="5" s="1"/>
  <c r="R32" i="5"/>
  <c r="P32" i="5"/>
  <c r="S32" i="5" s="1"/>
  <c r="Z31" i="5"/>
  <c r="R31" i="5"/>
  <c r="P31" i="5"/>
  <c r="S31" i="5" s="1"/>
  <c r="Z30" i="5"/>
  <c r="AD30" i="5" s="1"/>
  <c r="AB30" i="5" s="1"/>
  <c r="R30" i="5"/>
  <c r="P30" i="5"/>
  <c r="S30" i="5" s="1"/>
  <c r="Z29" i="5"/>
  <c r="AD29" i="5" s="1"/>
  <c r="AB29" i="5" s="1"/>
  <c r="R29" i="5"/>
  <c r="P29" i="5"/>
  <c r="Z28" i="5"/>
  <c r="AD28" i="5" s="1"/>
  <c r="AB28" i="5" s="1"/>
  <c r="R28" i="5"/>
  <c r="P28" i="5"/>
  <c r="S28" i="5" s="1"/>
  <c r="Z27" i="5"/>
  <c r="R27" i="5"/>
  <c r="P27" i="5"/>
  <c r="S27" i="5" s="1"/>
  <c r="Z26" i="5"/>
  <c r="AD26" i="5" s="1"/>
  <c r="AB26" i="5" s="1"/>
  <c r="R26" i="5"/>
  <c r="P26" i="5"/>
  <c r="S26" i="5" s="1"/>
  <c r="P37" i="5"/>
  <c r="R37" i="5"/>
  <c r="Z37" i="5"/>
  <c r="AA37" i="5" s="1"/>
  <c r="P38" i="5"/>
  <c r="R38" i="5"/>
  <c r="Z38" i="5"/>
  <c r="AA38" i="5"/>
  <c r="P39" i="5"/>
  <c r="R39" i="5"/>
  <c r="Z39" i="5"/>
  <c r="AA39" i="5" s="1"/>
  <c r="P40" i="5"/>
  <c r="R40" i="5"/>
  <c r="Z40" i="5"/>
  <c r="AA40" i="5" s="1"/>
  <c r="P41" i="5"/>
  <c r="R41" i="5"/>
  <c r="Z41" i="5"/>
  <c r="AA41" i="5" s="1"/>
  <c r="P42" i="5"/>
  <c r="R42" i="5"/>
  <c r="Z42" i="5"/>
  <c r="AA42" i="5" s="1"/>
  <c r="P43" i="5"/>
  <c r="R43" i="5"/>
  <c r="Z43" i="5"/>
  <c r="AA43" i="5" s="1"/>
  <c r="P44" i="5"/>
  <c r="R44" i="5"/>
  <c r="Z44" i="5"/>
  <c r="AA44" i="5" s="1"/>
  <c r="P45" i="5"/>
  <c r="R45" i="5"/>
  <c r="Z45" i="5"/>
  <c r="AA45" i="5" s="1"/>
  <c r="P46" i="5"/>
  <c r="R46" i="5"/>
  <c r="Z46" i="5"/>
  <c r="AA46" i="5" s="1"/>
  <c r="P47" i="5"/>
  <c r="R47" i="5"/>
  <c r="Z47" i="5"/>
  <c r="AA47" i="5" s="1"/>
  <c r="P48" i="5"/>
  <c r="R48" i="5"/>
  <c r="Z48" i="5"/>
  <c r="AA48" i="5"/>
  <c r="E49" i="5"/>
  <c r="F49" i="5"/>
  <c r="G49" i="5"/>
  <c r="H49" i="5"/>
  <c r="I49" i="5"/>
  <c r="J49" i="5"/>
  <c r="K49" i="5"/>
  <c r="L49" i="5"/>
  <c r="M49" i="5"/>
  <c r="N49" i="5"/>
  <c r="O49" i="5"/>
  <c r="Q49" i="5"/>
  <c r="W49" i="5"/>
  <c r="X49" i="5"/>
  <c r="Y49" i="5"/>
  <c r="E50" i="5"/>
  <c r="F50" i="5"/>
  <c r="G50" i="5"/>
  <c r="H50" i="5"/>
  <c r="I50" i="5"/>
  <c r="J50" i="5"/>
  <c r="K50" i="5"/>
  <c r="L50" i="5"/>
  <c r="M50" i="5"/>
  <c r="N50" i="5"/>
  <c r="O50" i="5"/>
  <c r="Q50" i="5"/>
  <c r="W50" i="5"/>
  <c r="X50" i="5"/>
  <c r="Y50" i="5"/>
  <c r="E51" i="5"/>
  <c r="F51" i="5"/>
  <c r="G51" i="5"/>
  <c r="H51" i="5"/>
  <c r="I51" i="5"/>
  <c r="J51" i="5"/>
  <c r="K51" i="5"/>
  <c r="L51" i="5"/>
  <c r="M51" i="5"/>
  <c r="N51" i="5"/>
  <c r="O51" i="5"/>
  <c r="Q51" i="5"/>
  <c r="W51" i="5"/>
  <c r="X51" i="5"/>
  <c r="Y51" i="5"/>
  <c r="E52" i="5"/>
  <c r="F52" i="5"/>
  <c r="G52" i="5"/>
  <c r="H52" i="5"/>
  <c r="I52" i="5"/>
  <c r="J52" i="5"/>
  <c r="K52" i="5"/>
  <c r="L52" i="5"/>
  <c r="M52" i="5"/>
  <c r="N52" i="5"/>
  <c r="O52" i="5"/>
  <c r="Q52" i="5"/>
  <c r="W52" i="5"/>
  <c r="X52" i="5"/>
  <c r="Y52" i="5"/>
  <c r="D52" i="5"/>
  <c r="D51" i="5"/>
  <c r="D50" i="5"/>
  <c r="D49" i="5"/>
  <c r="A9" i="5"/>
  <c r="C4" i="5"/>
  <c r="C3" i="5"/>
  <c r="R9" i="5"/>
  <c r="R49" i="5" s="1"/>
  <c r="C3" i="12"/>
  <c r="C4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9" i="12"/>
  <c r="J3" i="15"/>
  <c r="I3" i="15"/>
  <c r="H3" i="15"/>
  <c r="G3" i="15"/>
  <c r="F3" i="15" s="1"/>
  <c r="E3" i="15" s="1"/>
  <c r="I1" i="15"/>
  <c r="H3" i="13"/>
  <c r="G3" i="13"/>
  <c r="F3" i="13"/>
  <c r="E3" i="13"/>
  <c r="G1" i="13"/>
  <c r="D43" i="12"/>
  <c r="AA38" i="12"/>
  <c r="AE38" i="12" s="1"/>
  <c r="AC38" i="12" s="1"/>
  <c r="R38" i="12"/>
  <c r="P38" i="12"/>
  <c r="AA37" i="12"/>
  <c r="R37" i="12"/>
  <c r="P37" i="12"/>
  <c r="S37" i="12" s="1"/>
  <c r="AA36" i="12"/>
  <c r="AE36" i="12" s="1"/>
  <c r="AC36" i="12" s="1"/>
  <c r="R36" i="12"/>
  <c r="P36" i="12"/>
  <c r="S36" i="12" s="1"/>
  <c r="AA35" i="12"/>
  <c r="AE35" i="12" s="1"/>
  <c r="AC35" i="12" s="1"/>
  <c r="R35" i="12"/>
  <c r="P35" i="12"/>
  <c r="AA34" i="12"/>
  <c r="AE34" i="12" s="1"/>
  <c r="AC34" i="12" s="1"/>
  <c r="R34" i="12"/>
  <c r="P34" i="12"/>
  <c r="AA33" i="12"/>
  <c r="R33" i="12"/>
  <c r="P33" i="12"/>
  <c r="S33" i="12" s="1"/>
  <c r="AA32" i="12"/>
  <c r="AE32" i="12" s="1"/>
  <c r="AC32" i="12" s="1"/>
  <c r="R32" i="12"/>
  <c r="P32" i="12"/>
  <c r="S32" i="12" s="1"/>
  <c r="AA31" i="12"/>
  <c r="AE31" i="12" s="1"/>
  <c r="AC31" i="12" s="1"/>
  <c r="R31" i="12"/>
  <c r="P31" i="12"/>
  <c r="AA30" i="12"/>
  <c r="AE30" i="12" s="1"/>
  <c r="AC30" i="12" s="1"/>
  <c r="R30" i="12"/>
  <c r="P30" i="12"/>
  <c r="AA29" i="12"/>
  <c r="R29" i="12"/>
  <c r="P29" i="12"/>
  <c r="S29" i="12" s="1"/>
  <c r="AA28" i="12"/>
  <c r="AE28" i="12" s="1"/>
  <c r="AC28" i="12" s="1"/>
  <c r="R28" i="12"/>
  <c r="P28" i="12"/>
  <c r="S28" i="12" s="1"/>
  <c r="AA27" i="12"/>
  <c r="AE27" i="12" s="1"/>
  <c r="AC27" i="12" s="1"/>
  <c r="R27" i="12"/>
  <c r="P27" i="12"/>
  <c r="AA26" i="12"/>
  <c r="AE26" i="12" s="1"/>
  <c r="AC26" i="12" s="1"/>
  <c r="R26" i="12"/>
  <c r="P26" i="12"/>
  <c r="AA25" i="12"/>
  <c r="R25" i="12"/>
  <c r="P25" i="12"/>
  <c r="S25" i="12" s="1"/>
  <c r="AA24" i="12"/>
  <c r="AE24" i="12" s="1"/>
  <c r="AC24" i="12" s="1"/>
  <c r="R24" i="12"/>
  <c r="P24" i="12"/>
  <c r="AA23" i="12"/>
  <c r="R23" i="12"/>
  <c r="P23" i="12"/>
  <c r="AA22" i="12"/>
  <c r="AE22" i="12" s="1"/>
  <c r="AC22" i="12" s="1"/>
  <c r="R22" i="12"/>
  <c r="P22" i="12"/>
  <c r="AA21" i="12"/>
  <c r="AE21" i="12" s="1"/>
  <c r="AC21" i="12" s="1"/>
  <c r="R21" i="12"/>
  <c r="P21" i="12"/>
  <c r="AA20" i="12"/>
  <c r="AE20" i="12" s="1"/>
  <c r="AC20" i="12" s="1"/>
  <c r="R20" i="12"/>
  <c r="P20" i="12"/>
  <c r="AA19" i="12"/>
  <c r="AE19" i="12" s="1"/>
  <c r="AC19" i="12" s="1"/>
  <c r="R19" i="12"/>
  <c r="P19" i="12"/>
  <c r="AA18" i="12"/>
  <c r="AE18" i="12" s="1"/>
  <c r="AC18" i="12" s="1"/>
  <c r="R18" i="12"/>
  <c r="P18" i="12"/>
  <c r="P10" i="12"/>
  <c r="R10" i="12"/>
  <c r="AA10" i="12"/>
  <c r="AB10" i="12" s="1"/>
  <c r="P11" i="12"/>
  <c r="R11" i="12"/>
  <c r="AA11" i="12"/>
  <c r="AB11" i="12" s="1"/>
  <c r="P12" i="12"/>
  <c r="R12" i="12"/>
  <c r="AA12" i="12"/>
  <c r="AB12" i="12" s="1"/>
  <c r="P13" i="12"/>
  <c r="R13" i="12"/>
  <c r="AA13" i="12"/>
  <c r="AE13" i="12" s="1"/>
  <c r="AC13" i="12" s="1"/>
  <c r="AB13" i="12"/>
  <c r="P14" i="12"/>
  <c r="R14" i="12"/>
  <c r="AA14" i="12"/>
  <c r="AB14" i="12" s="1"/>
  <c r="P15" i="12"/>
  <c r="R15" i="12"/>
  <c r="AA15" i="12"/>
  <c r="AB15" i="12" s="1"/>
  <c r="P16" i="12"/>
  <c r="R16" i="12"/>
  <c r="AA16" i="12"/>
  <c r="AB16" i="12" s="1"/>
  <c r="P17" i="12"/>
  <c r="R17" i="12"/>
  <c r="AA17" i="12"/>
  <c r="AB17" i="12" s="1"/>
  <c r="P39" i="12"/>
  <c r="R39" i="12"/>
  <c r="AA39" i="12"/>
  <c r="AB39" i="12"/>
  <c r="P40" i="12"/>
  <c r="R40" i="12"/>
  <c r="AA40" i="12"/>
  <c r="AB40" i="12" s="1"/>
  <c r="P41" i="12"/>
  <c r="S41" i="12" s="1"/>
  <c r="U41" i="12" s="1"/>
  <c r="V41" i="12" s="1"/>
  <c r="R41" i="12"/>
  <c r="AA41" i="12"/>
  <c r="AB41" i="12" s="1"/>
  <c r="P42" i="12"/>
  <c r="R42" i="12"/>
  <c r="AA42" i="12"/>
  <c r="AB42" i="12" s="1"/>
  <c r="R9" i="12"/>
  <c r="P9" i="12"/>
  <c r="P43" i="12" s="1"/>
  <c r="D46" i="12"/>
  <c r="D45" i="12"/>
  <c r="D44" i="12"/>
  <c r="AE41" i="12"/>
  <c r="AC41" i="12" s="1"/>
  <c r="AE39" i="12"/>
  <c r="AC39" i="12" s="1"/>
  <c r="AE15" i="12"/>
  <c r="AC15" i="12" s="1"/>
  <c r="AA9" i="12"/>
  <c r="S36" i="5" l="1"/>
  <c r="S19" i="12"/>
  <c r="S26" i="12"/>
  <c r="S30" i="12"/>
  <c r="S34" i="12"/>
  <c r="T34" i="12" s="1"/>
  <c r="S38" i="12"/>
  <c r="S39" i="12"/>
  <c r="U39" i="12" s="1"/>
  <c r="V39" i="12" s="1"/>
  <c r="S12" i="12"/>
  <c r="U12" i="12" s="1"/>
  <c r="V12" i="12" s="1"/>
  <c r="S21" i="12"/>
  <c r="T21" i="12" s="1"/>
  <c r="AE23" i="12"/>
  <c r="AC23" i="12" s="1"/>
  <c r="AB23" i="12"/>
  <c r="AE25" i="12"/>
  <c r="AC25" i="12" s="1"/>
  <c r="AB25" i="12"/>
  <c r="AE29" i="12"/>
  <c r="AC29" i="12" s="1"/>
  <c r="AB29" i="12"/>
  <c r="AE33" i="12"/>
  <c r="AC33" i="12" s="1"/>
  <c r="AB33" i="12"/>
  <c r="AE37" i="12"/>
  <c r="AC37" i="12" s="1"/>
  <c r="AB37" i="12"/>
  <c r="S48" i="5"/>
  <c r="S47" i="5"/>
  <c r="S45" i="5"/>
  <c r="S43" i="5"/>
  <c r="S41" i="5"/>
  <c r="S39" i="5"/>
  <c r="S37" i="5"/>
  <c r="AD27" i="5"/>
  <c r="AB27" i="5" s="1"/>
  <c r="AA27" i="5"/>
  <c r="AD31" i="5"/>
  <c r="AB31" i="5" s="1"/>
  <c r="AA31" i="5"/>
  <c r="AD35" i="5"/>
  <c r="AB35" i="5" s="1"/>
  <c r="AA35" i="5"/>
  <c r="S10" i="5"/>
  <c r="AD12" i="5"/>
  <c r="AB12" i="5" s="1"/>
  <c r="AA12" i="5"/>
  <c r="S14" i="5"/>
  <c r="AD16" i="5"/>
  <c r="AB16" i="5" s="1"/>
  <c r="AA16" i="5"/>
  <c r="AD18" i="5"/>
  <c r="AB18" i="5" s="1"/>
  <c r="AA18" i="5"/>
  <c r="S20" i="5"/>
  <c r="U20" i="5" s="1"/>
  <c r="V20" i="5" s="1"/>
  <c r="AD22" i="5"/>
  <c r="AB22" i="5" s="1"/>
  <c r="AA22" i="5"/>
  <c r="S24" i="5"/>
  <c r="J56" i="3"/>
  <c r="W50" i="2"/>
  <c r="R50" i="2"/>
  <c r="U45" i="5"/>
  <c r="V45" i="5" s="1"/>
  <c r="T45" i="5"/>
  <c r="U43" i="5"/>
  <c r="V43" i="5" s="1"/>
  <c r="T43" i="5"/>
  <c r="U41" i="5"/>
  <c r="V41" i="5" s="1"/>
  <c r="T41" i="5"/>
  <c r="U39" i="5"/>
  <c r="V39" i="5" s="1"/>
  <c r="T39" i="5"/>
  <c r="U37" i="5"/>
  <c r="V37" i="5" s="1"/>
  <c r="T37" i="5"/>
  <c r="S22" i="12"/>
  <c r="AA43" i="12"/>
  <c r="AA44" i="12"/>
  <c r="AA45" i="12"/>
  <c r="AA46" i="12"/>
  <c r="AE17" i="12"/>
  <c r="AC17" i="12" s="1"/>
  <c r="S27" i="12"/>
  <c r="AB28" i="12"/>
  <c r="S31" i="12"/>
  <c r="AB32" i="12"/>
  <c r="S35" i="12"/>
  <c r="AB36" i="12"/>
  <c r="S29" i="5"/>
  <c r="AA30" i="5"/>
  <c r="S33" i="5"/>
  <c r="AA34" i="5"/>
  <c r="AA11" i="5"/>
  <c r="S13" i="5"/>
  <c r="T13" i="5" s="1"/>
  <c r="AA15" i="5"/>
  <c r="S17" i="5"/>
  <c r="U17" i="5" s="1"/>
  <c r="V17" i="5" s="1"/>
  <c r="S18" i="5"/>
  <c r="U18" i="5" s="1"/>
  <c r="V18" i="5" s="1"/>
  <c r="AA20" i="5"/>
  <c r="AD21" i="5"/>
  <c r="AB21" i="5" s="1"/>
  <c r="AA21" i="5"/>
  <c r="AD17" i="5"/>
  <c r="AB17" i="5" s="1"/>
  <c r="AA17" i="5"/>
  <c r="AB26" i="12"/>
  <c r="AB30" i="12"/>
  <c r="AB34" i="12"/>
  <c r="AB38" i="12"/>
  <c r="S46" i="5"/>
  <c r="S44" i="5"/>
  <c r="S42" i="5"/>
  <c r="S40" i="5"/>
  <c r="S38" i="5"/>
  <c r="AA28" i="5"/>
  <c r="AA32" i="5"/>
  <c r="AA36" i="5"/>
  <c r="S11" i="5"/>
  <c r="AA13" i="5"/>
  <c r="S15" i="5"/>
  <c r="U15" i="5" s="1"/>
  <c r="V15" i="5" s="1"/>
  <c r="AA23" i="5"/>
  <c r="S25" i="5"/>
  <c r="O52" i="2"/>
  <c r="O50" i="2"/>
  <c r="AE16" i="12"/>
  <c r="AC16" i="12" s="1"/>
  <c r="R43" i="12"/>
  <c r="R44" i="12"/>
  <c r="R45" i="12"/>
  <c r="R46" i="12"/>
  <c r="S10" i="12"/>
  <c r="AB19" i="12"/>
  <c r="S23" i="12"/>
  <c r="AD43" i="12"/>
  <c r="AD44" i="12"/>
  <c r="AD45" i="12"/>
  <c r="AD46" i="12"/>
  <c r="S16" i="12"/>
  <c r="U16" i="12" s="1"/>
  <c r="V16" i="12" s="1"/>
  <c r="S14" i="12"/>
  <c r="T14" i="12" s="1"/>
  <c r="AB21" i="12"/>
  <c r="S24" i="12"/>
  <c r="AB27" i="12"/>
  <c r="AB31" i="12"/>
  <c r="AB35" i="12"/>
  <c r="AA29" i="5"/>
  <c r="AA33" i="5"/>
  <c r="AA10" i="5"/>
  <c r="S12" i="5"/>
  <c r="U12" i="5" s="1"/>
  <c r="V12" i="5" s="1"/>
  <c r="AA14" i="5"/>
  <c r="S16" i="5"/>
  <c r="T16" i="5" s="1"/>
  <c r="AA19" i="5"/>
  <c r="S21" i="5"/>
  <c r="T21" i="5" s="1"/>
  <c r="S22" i="5"/>
  <c r="T22" i="5" s="1"/>
  <c r="AA24" i="5"/>
  <c r="AD25" i="5"/>
  <c r="AB25" i="5" s="1"/>
  <c r="AA25" i="5"/>
  <c r="J55" i="3"/>
  <c r="S19" i="5"/>
  <c r="U19" i="5" s="1"/>
  <c r="V19" i="5" s="1"/>
  <c r="S23" i="5"/>
  <c r="T23" i="5" s="1"/>
  <c r="O51" i="2"/>
  <c r="S10" i="2"/>
  <c r="S50" i="2" s="1"/>
  <c r="X10" i="2"/>
  <c r="X52" i="2" s="1"/>
  <c r="K10" i="2"/>
  <c r="K53" i="2" s="1"/>
  <c r="K10" i="3"/>
  <c r="U47" i="5"/>
  <c r="V47" i="5" s="1"/>
  <c r="T47" i="5"/>
  <c r="P46" i="12"/>
  <c r="P45" i="12"/>
  <c r="P44" i="12"/>
  <c r="R52" i="5"/>
  <c r="R51" i="5"/>
  <c r="R50" i="5"/>
  <c r="X53" i="2"/>
  <c r="G10" i="2"/>
  <c r="G51" i="2" s="1"/>
  <c r="F54" i="3"/>
  <c r="F55" i="3"/>
  <c r="F56" i="3"/>
  <c r="G55" i="3"/>
  <c r="F53" i="3"/>
  <c r="G56" i="3"/>
  <c r="W53" i="2"/>
  <c r="W51" i="2"/>
  <c r="O53" i="2"/>
  <c r="W52" i="2"/>
  <c r="R53" i="2"/>
  <c r="N53" i="2"/>
  <c r="J53" i="2"/>
  <c r="F53" i="2"/>
  <c r="R52" i="2"/>
  <c r="N52" i="2"/>
  <c r="J52" i="2"/>
  <c r="F52" i="2"/>
  <c r="R51" i="2"/>
  <c r="N51" i="2"/>
  <c r="J51" i="2"/>
  <c r="F51" i="2"/>
  <c r="N50" i="2"/>
  <c r="J50" i="2"/>
  <c r="F50" i="2"/>
  <c r="J54" i="3"/>
  <c r="J53" i="3"/>
  <c r="T17" i="5"/>
  <c r="U21" i="5"/>
  <c r="V21" i="5" s="1"/>
  <c r="T25" i="5"/>
  <c r="U25" i="5"/>
  <c r="V25" i="5" s="1"/>
  <c r="T12" i="5"/>
  <c r="T11" i="5"/>
  <c r="U11" i="5"/>
  <c r="V11" i="5" s="1"/>
  <c r="T15" i="5"/>
  <c r="U23" i="5"/>
  <c r="V23" i="5" s="1"/>
  <c r="T10" i="5"/>
  <c r="U10" i="5"/>
  <c r="V10" i="5" s="1"/>
  <c r="T14" i="5"/>
  <c r="U14" i="5"/>
  <c r="V14" i="5" s="1"/>
  <c r="T20" i="5"/>
  <c r="U22" i="5"/>
  <c r="V22" i="5" s="1"/>
  <c r="T24" i="5"/>
  <c r="U24" i="5"/>
  <c r="V24" i="5" s="1"/>
  <c r="AA26" i="5"/>
  <c r="U27" i="5"/>
  <c r="V27" i="5" s="1"/>
  <c r="T27" i="5"/>
  <c r="U29" i="5"/>
  <c r="V29" i="5" s="1"/>
  <c r="T29" i="5"/>
  <c r="U31" i="5"/>
  <c r="V31" i="5" s="1"/>
  <c r="T31" i="5"/>
  <c r="U33" i="5"/>
  <c r="V33" i="5" s="1"/>
  <c r="T33" i="5"/>
  <c r="U35" i="5"/>
  <c r="V35" i="5" s="1"/>
  <c r="T35" i="5"/>
  <c r="U26" i="5"/>
  <c r="V26" i="5" s="1"/>
  <c r="T26" i="5"/>
  <c r="U28" i="5"/>
  <c r="V28" i="5" s="1"/>
  <c r="T28" i="5"/>
  <c r="U30" i="5"/>
  <c r="V30" i="5" s="1"/>
  <c r="T30" i="5"/>
  <c r="U32" i="5"/>
  <c r="V32" i="5" s="1"/>
  <c r="T32" i="5"/>
  <c r="U34" i="5"/>
  <c r="V34" i="5" s="1"/>
  <c r="T34" i="5"/>
  <c r="U36" i="5"/>
  <c r="V36" i="5" s="1"/>
  <c r="T36" i="5"/>
  <c r="T48" i="5"/>
  <c r="U48" i="5"/>
  <c r="V48" i="5" s="1"/>
  <c r="U44" i="5"/>
  <c r="V44" i="5" s="1"/>
  <c r="T44" i="5"/>
  <c r="U38" i="5"/>
  <c r="V38" i="5" s="1"/>
  <c r="T38" i="5"/>
  <c r="U46" i="5"/>
  <c r="V46" i="5" s="1"/>
  <c r="T46" i="5"/>
  <c r="T42" i="5"/>
  <c r="U42" i="5"/>
  <c r="V42" i="5" s="1"/>
  <c r="U40" i="5"/>
  <c r="V40" i="5" s="1"/>
  <c r="T40" i="5"/>
  <c r="U10" i="12"/>
  <c r="V10" i="12" s="1"/>
  <c r="T10" i="12"/>
  <c r="T31" i="12"/>
  <c r="U31" i="12"/>
  <c r="V31" i="12" s="1"/>
  <c r="T33" i="12"/>
  <c r="U33" i="12"/>
  <c r="V33" i="12" s="1"/>
  <c r="T35" i="12"/>
  <c r="U35" i="12"/>
  <c r="V35" i="12" s="1"/>
  <c r="T37" i="12"/>
  <c r="U37" i="12"/>
  <c r="V37" i="12" s="1"/>
  <c r="U14" i="12"/>
  <c r="V14" i="12" s="1"/>
  <c r="U25" i="12"/>
  <c r="V25" i="12" s="1"/>
  <c r="T25" i="12"/>
  <c r="T27" i="12"/>
  <c r="U27" i="12"/>
  <c r="V27" i="12" s="1"/>
  <c r="T29" i="12"/>
  <c r="U29" i="12"/>
  <c r="V29" i="12" s="1"/>
  <c r="T26" i="12"/>
  <c r="U26" i="12"/>
  <c r="V26" i="12" s="1"/>
  <c r="T28" i="12"/>
  <c r="U28" i="12"/>
  <c r="V28" i="12" s="1"/>
  <c r="T30" i="12"/>
  <c r="U30" i="12"/>
  <c r="V30" i="12" s="1"/>
  <c r="T32" i="12"/>
  <c r="U32" i="12"/>
  <c r="V32" i="12" s="1"/>
  <c r="U34" i="12"/>
  <c r="V34" i="12" s="1"/>
  <c r="U36" i="12"/>
  <c r="V36" i="12" s="1"/>
  <c r="T36" i="12"/>
  <c r="T38" i="12"/>
  <c r="U38" i="12"/>
  <c r="V38" i="12" s="1"/>
  <c r="S15" i="12"/>
  <c r="U15" i="12" s="1"/>
  <c r="V15" i="12" s="1"/>
  <c r="S13" i="12"/>
  <c r="U13" i="12" s="1"/>
  <c r="V13" i="12" s="1"/>
  <c r="AE14" i="12"/>
  <c r="AC14" i="12" s="1"/>
  <c r="AE42" i="12"/>
  <c r="AC42" i="12" s="1"/>
  <c r="S42" i="12"/>
  <c r="U42" i="12" s="1"/>
  <c r="V42" i="12" s="1"/>
  <c r="S11" i="12"/>
  <c r="U11" i="12" s="1"/>
  <c r="V11" i="12" s="1"/>
  <c r="AB18" i="12"/>
  <c r="AB20" i="12"/>
  <c r="AB22" i="12"/>
  <c r="AB24" i="12"/>
  <c r="S40" i="12"/>
  <c r="T40" i="12" s="1"/>
  <c r="T39" i="12"/>
  <c r="S17" i="12"/>
  <c r="U17" i="12" s="1"/>
  <c r="V17" i="12" s="1"/>
  <c r="S18" i="12"/>
  <c r="U18" i="12" s="1"/>
  <c r="V18" i="12" s="1"/>
  <c r="S20" i="12"/>
  <c r="U20" i="12" s="1"/>
  <c r="V20" i="12" s="1"/>
  <c r="T22" i="12"/>
  <c r="U22" i="12"/>
  <c r="V22" i="12" s="1"/>
  <c r="U19" i="12"/>
  <c r="V19" i="12" s="1"/>
  <c r="T19" i="12"/>
  <c r="U21" i="12"/>
  <c r="V21" i="12" s="1"/>
  <c r="T23" i="12"/>
  <c r="U23" i="12"/>
  <c r="V23" i="12" s="1"/>
  <c r="T24" i="12"/>
  <c r="U24" i="12"/>
  <c r="V24" i="12" s="1"/>
  <c r="T18" i="12"/>
  <c r="T20" i="12"/>
  <c r="AB9" i="12"/>
  <c r="T41" i="12"/>
  <c r="T12" i="12"/>
  <c r="AE40" i="12"/>
  <c r="AC40" i="12" s="1"/>
  <c r="T16" i="12"/>
  <c r="T42" i="12"/>
  <c r="T15" i="12"/>
  <c r="T17" i="12"/>
  <c r="S9" i="12"/>
  <c r="AE10" i="12"/>
  <c r="AC10" i="12" s="1"/>
  <c r="AE11" i="12"/>
  <c r="AC11" i="12" s="1"/>
  <c r="AE12" i="12"/>
  <c r="AC12" i="12" s="1"/>
  <c r="AE9" i="12"/>
  <c r="AC9" i="12" s="1"/>
  <c r="U40" i="12" l="1"/>
  <c r="V40" i="12" s="1"/>
  <c r="T11" i="12"/>
  <c r="T13" i="12"/>
  <c r="U16" i="5"/>
  <c r="V16" i="5" s="1"/>
  <c r="U13" i="5"/>
  <c r="V13" i="5" s="1"/>
  <c r="T19" i="5"/>
  <c r="T18" i="5"/>
  <c r="S51" i="2"/>
  <c r="S53" i="2"/>
  <c r="S52" i="2"/>
  <c r="AB43" i="12"/>
  <c r="AB44" i="12"/>
  <c r="AB45" i="12"/>
  <c r="AB46" i="12"/>
  <c r="K52" i="2"/>
  <c r="K50" i="2"/>
  <c r="K51" i="2"/>
  <c r="AC43" i="12"/>
  <c r="AC44" i="12"/>
  <c r="AC45" i="12"/>
  <c r="AC46" i="12"/>
  <c r="X50" i="2"/>
  <c r="X51" i="2"/>
  <c r="T9" i="12"/>
  <c r="S44" i="12"/>
  <c r="S43" i="12"/>
  <c r="S45" i="12"/>
  <c r="S46" i="12"/>
  <c r="G50" i="2"/>
  <c r="G53" i="2"/>
  <c r="G52" i="2"/>
  <c r="G53" i="3"/>
  <c r="G54" i="3"/>
  <c r="AE46" i="12"/>
  <c r="AE43" i="12"/>
  <c r="AE44" i="12" s="1"/>
  <c r="AE45" i="12" s="1"/>
  <c r="U9" i="12"/>
  <c r="U46" i="12" l="1"/>
  <c r="U44" i="12"/>
  <c r="U45" i="12"/>
  <c r="U43" i="12"/>
  <c r="T43" i="12"/>
  <c r="T46" i="12"/>
  <c r="T44" i="12"/>
  <c r="T45" i="12"/>
  <c r="V9" i="12"/>
  <c r="V45" i="12" l="1"/>
  <c r="V46" i="12"/>
  <c r="V43" i="12"/>
  <c r="V44" i="12"/>
  <c r="H3" i="10"/>
  <c r="G3" i="10"/>
  <c r="F3" i="10"/>
  <c r="E3" i="10"/>
  <c r="G1" i="10"/>
  <c r="R10" i="3" l="1"/>
  <c r="S10" i="3" s="1"/>
  <c r="I1" i="9"/>
  <c r="G3" i="9"/>
  <c r="F3" i="9" s="1"/>
  <c r="E3" i="9" s="1"/>
  <c r="H3" i="9"/>
  <c r="I3" i="9"/>
  <c r="J3" i="9"/>
  <c r="R54" i="3" l="1"/>
  <c r="R55" i="3"/>
  <c r="R56" i="3"/>
  <c r="R53" i="3"/>
  <c r="AD47" i="5"/>
  <c r="AB47" i="5" s="1"/>
  <c r="AD45" i="5"/>
  <c r="AB45" i="5" s="1"/>
  <c r="AD43" i="5"/>
  <c r="AB43" i="5" s="1"/>
  <c r="AD41" i="5"/>
  <c r="AB41" i="5" s="1"/>
  <c r="AD39" i="5"/>
  <c r="AB39" i="5" s="1"/>
  <c r="AD38" i="5"/>
  <c r="AB38" i="5" s="1"/>
  <c r="Z9" i="5"/>
  <c r="P9" i="5"/>
  <c r="AC51" i="5" l="1"/>
  <c r="AC50" i="5"/>
  <c r="AC49" i="5"/>
  <c r="AC52" i="5"/>
  <c r="S53" i="3"/>
  <c r="S56" i="3"/>
  <c r="S54" i="3"/>
  <c r="S55" i="3"/>
  <c r="AA9" i="5"/>
  <c r="Z49" i="5"/>
  <c r="Z51" i="5"/>
  <c r="Z50" i="5"/>
  <c r="Z52" i="5"/>
  <c r="P49" i="5"/>
  <c r="P50" i="5"/>
  <c r="P51" i="5"/>
  <c r="P52" i="5"/>
  <c r="AD44" i="5"/>
  <c r="AB44" i="5" s="1"/>
  <c r="AD48" i="5"/>
  <c r="AB48" i="5" s="1"/>
  <c r="AD37" i="5"/>
  <c r="AB37" i="5" s="1"/>
  <c r="AD40" i="5"/>
  <c r="AB40" i="5" s="1"/>
  <c r="AD42" i="5"/>
  <c r="AB42" i="5" s="1"/>
  <c r="S9" i="5"/>
  <c r="AD9" i="5"/>
  <c r="AD46" i="5"/>
  <c r="AB46" i="5" s="1"/>
  <c r="AA50" i="5" l="1"/>
  <c r="AA52" i="5"/>
  <c r="AA51" i="5"/>
  <c r="AA49" i="5"/>
  <c r="S49" i="5"/>
  <c r="S50" i="5"/>
  <c r="S51" i="5"/>
  <c r="S52" i="5"/>
  <c r="AD52" i="5"/>
  <c r="AD49" i="5"/>
  <c r="AD50" i="5" s="1"/>
  <c r="AD51" i="5" s="1"/>
  <c r="AB9" i="5"/>
  <c r="T9" i="5"/>
  <c r="U9" i="5"/>
  <c r="AB51" i="5" l="1"/>
  <c r="AB49" i="5"/>
  <c r="AB52" i="5"/>
  <c r="AB50" i="5"/>
  <c r="U49" i="5"/>
  <c r="U50" i="5"/>
  <c r="U51" i="5"/>
  <c r="U52" i="5"/>
  <c r="T49" i="5"/>
  <c r="T50" i="5"/>
  <c r="T51" i="5"/>
  <c r="T52" i="5"/>
  <c r="V9" i="5"/>
  <c r="V49" i="5" l="1"/>
  <c r="V50" i="5"/>
  <c r="V51" i="5"/>
  <c r="V52" i="5"/>
  <c r="AB10" i="3"/>
  <c r="AC10" i="3" s="1"/>
  <c r="AB55" i="3" l="1"/>
  <c r="AB53" i="3"/>
  <c r="AB56" i="3"/>
  <c r="AB54" i="3"/>
  <c r="D56" i="3"/>
  <c r="D53" i="3"/>
  <c r="W10" i="3"/>
  <c r="X10" i="3" s="1"/>
  <c r="AC55" i="3" l="1"/>
  <c r="AC53" i="3"/>
  <c r="AC56" i="3"/>
  <c r="AC54" i="3"/>
  <c r="W56" i="3"/>
  <c r="W54" i="3"/>
  <c r="W55" i="3"/>
  <c r="W53" i="3"/>
  <c r="N54" i="3"/>
  <c r="N55" i="3"/>
  <c r="N53" i="3"/>
  <c r="N56" i="3"/>
  <c r="X56" i="3" l="1"/>
  <c r="X54" i="3"/>
  <c r="X55" i="3"/>
  <c r="X53" i="3"/>
  <c r="O56" i="3"/>
  <c r="O54" i="3"/>
  <c r="O55" i="3"/>
  <c r="O53" i="3"/>
  <c r="K54" i="3"/>
  <c r="K55" i="3"/>
  <c r="K56" i="3"/>
  <c r="K53" i="3"/>
</calcChain>
</file>

<file path=xl/comments1.xml><?xml version="1.0" encoding="utf-8"?>
<comments xmlns="http://schemas.openxmlformats.org/spreadsheetml/2006/main">
  <authors>
    <author>sebchef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Entrer le nom directement dans la barre de formule</t>
        </r>
      </text>
    </comment>
  </commentList>
</comments>
</file>

<file path=xl/comments2.xml><?xml version="1.0" encoding="utf-8"?>
<comments xmlns="http://schemas.openxmlformats.org/spreadsheetml/2006/main">
  <authors>
    <author>sebchef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Entrer le nom directement dans la barre de formule</t>
        </r>
      </text>
    </comment>
  </commentList>
</comments>
</file>

<file path=xl/comments3.xml><?xml version="1.0" encoding="utf-8"?>
<comments xmlns="http://schemas.openxmlformats.org/spreadsheetml/2006/main">
  <authors>
    <author>sebchef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Entrer le nom directement dans la barre de formule</t>
        </r>
      </text>
    </comment>
  </commentList>
</comments>
</file>

<file path=xl/comments4.xml><?xml version="1.0" encoding="utf-8"?>
<comments xmlns="http://schemas.openxmlformats.org/spreadsheetml/2006/main">
  <authors>
    <author>sebchef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Entrer le nom directement dans la barre de formule</t>
        </r>
      </text>
    </comment>
  </commentList>
</comments>
</file>

<file path=xl/sharedStrings.xml><?xml version="1.0" encoding="utf-8"?>
<sst xmlns="http://schemas.openxmlformats.org/spreadsheetml/2006/main" count="495" uniqueCount="192">
  <si>
    <t>ÉTABLISSEMENT DE FORMATION</t>
  </si>
  <si>
    <t>SESSION</t>
  </si>
  <si>
    <t>F</t>
  </si>
  <si>
    <t xml:space="preserve">Fichier Excel - Examens CAP, BEP/DI et baccalauréat professionnel </t>
  </si>
  <si>
    <t>version du document :</t>
  </si>
  <si>
    <t>Nom onglet</t>
  </si>
  <si>
    <t>Contenu onglet</t>
  </si>
  <si>
    <t>q</t>
  </si>
  <si>
    <t>Présentation</t>
  </si>
  <si>
    <t>renseigner le nom de l'établissement ainsi que la session</t>
  </si>
  <si>
    <t>PFMP CAP</t>
  </si>
  <si>
    <t>Collecte des informations liées aux PFMP des CAP</t>
  </si>
  <si>
    <t>PFMP BACPRO</t>
  </si>
  <si>
    <t>Collecte des informations liées aux PFMP des BACPRO</t>
  </si>
  <si>
    <t>Diplôme Spécialité</t>
  </si>
  <si>
    <t>Collecte des données liées aux évaluations</t>
  </si>
  <si>
    <t>Situations litigieuses</t>
  </si>
  <si>
    <t>pour les apprenants ayant une absence justifiée :</t>
  </si>
  <si>
    <t>1) une nouvelle date est proposée</t>
  </si>
  <si>
    <t>pour les apprenants ayant une absence non justifiée :</t>
  </si>
  <si>
    <t>PRESENTATION DES APPRENANTS CAP HCR</t>
  </si>
  <si>
    <t>ANNÉE SCOLAIRE</t>
  </si>
  <si>
    <t>NOM DE L'APPRENANT</t>
  </si>
  <si>
    <t>groupe ou classe</t>
  </si>
  <si>
    <t>Elève issu d'une passerelle</t>
  </si>
  <si>
    <t>Première 
Année CAP</t>
  </si>
  <si>
    <t>Terminale CAP</t>
  </si>
  <si>
    <t>Total durée PFMP/PFE effectuée par l'apprenant</t>
  </si>
  <si>
    <t xml:space="preserve">Manque </t>
  </si>
  <si>
    <t>Explications / justificatifs</t>
  </si>
  <si>
    <t>Oui/Non</t>
  </si>
  <si>
    <t>Nbre semaine complète</t>
  </si>
  <si>
    <t>Nbre jours manquants</t>
  </si>
  <si>
    <t>NOM DE L'ELEVE/APPRENTI 7</t>
  </si>
  <si>
    <t>NOM DE L'ELEVE/APPRENTI 8</t>
  </si>
  <si>
    <t>NOM DE L'ELEVE/APPRENTI 9</t>
  </si>
  <si>
    <t>NOM DE L'ELEVE/APPRENTI 10</t>
  </si>
  <si>
    <t>NOM DE L'ELEVE/APPRENTI 11</t>
  </si>
  <si>
    <t>NOM DE L'ELEVE/APPRENTI 12</t>
  </si>
  <si>
    <t>NOM DE L'ELEVE/APPRENTI 13</t>
  </si>
  <si>
    <t>NOM DE L'ELEVE/APPRENTI 14</t>
  </si>
  <si>
    <t>NOM DE L'ELEVE/APPRENTI 15</t>
  </si>
  <si>
    <t>NOM DE L'ELEVE/APPRENTI 16</t>
  </si>
  <si>
    <t>NOM DE L'ELEVE/APPRENTI 17</t>
  </si>
  <si>
    <t>NOM DE L'ELEVE/APPRENTI 18</t>
  </si>
  <si>
    <t>NOM DE L'ELEVE/APPRENTI 19</t>
  </si>
  <si>
    <t>NOM DE L'ELEVE/APPRENTI 20</t>
  </si>
  <si>
    <t>NOM DE L'ELEVE/APPRENTI 21</t>
  </si>
  <si>
    <t>NOM DE L'ELEVE/APPRENTI 22</t>
  </si>
  <si>
    <t>NOM DE L'ELEVE/APPRENTI 23</t>
  </si>
  <si>
    <t>NOM DE L'ELEVE/APPRENTI 24</t>
  </si>
  <si>
    <t>NOM DE L'ELEVE/APPRENTI 25</t>
  </si>
  <si>
    <t>NOM DE L'ELEVE/APPRENTI 26</t>
  </si>
  <si>
    <t>NOM DE L'ELEVE/APPRENTI 27</t>
  </si>
  <si>
    <t>NOM DE L'ELEVE/APPRENTI 28</t>
  </si>
  <si>
    <t>NOM DE L'ELEVE/APPRENTI 29</t>
  </si>
  <si>
    <t>NOM DE L'ELEVE/APPRENTI 30</t>
  </si>
  <si>
    <t>NOM DE L'ELEVE/APPRENTI 31</t>
  </si>
  <si>
    <t>NOM DE L'ELEVE/APPRENTI 32</t>
  </si>
  <si>
    <t>NOM DE L'ELEVE/APPRENTI 33</t>
  </si>
  <si>
    <t>NOM DE L'ELEVE/APPRENTI 34</t>
  </si>
  <si>
    <t>NOM DE L'ELEVE/APPRENTI 35</t>
  </si>
  <si>
    <t>NOM DE L'ELEVE/APPRENTI 36</t>
  </si>
  <si>
    <t>NOM DE L'ELEVE/APPRENTI 37</t>
  </si>
  <si>
    <t>NOM DE L'ELEVE/APPRENTI 38</t>
  </si>
  <si>
    <t>NOM DE L'ELEVE/APPRENTI 39</t>
  </si>
  <si>
    <t>NOM DE L'ELEVE/APPRENTI 40</t>
  </si>
  <si>
    <t>NOM DE L'ELEVE/APPRENTI 41</t>
  </si>
  <si>
    <t>NOM DE L'ELEVE/APPRENTI 42</t>
  </si>
  <si>
    <t>NOM DE L'ELEVE/APPRENTI 43</t>
  </si>
  <si>
    <t>NOM DE L'ELEVE/APPRENTI 44</t>
  </si>
  <si>
    <t>PRESENTATION DES APPRENANTS BAC PRO CHR</t>
  </si>
  <si>
    <t>Seconde Bac  Pro</t>
  </si>
  <si>
    <t>Première 
Bac Pro</t>
  </si>
  <si>
    <t>Terminale
Bac  Pro</t>
  </si>
  <si>
    <t xml:space="preserve">PRESENTATION DES APPRENANTS CAP cuisine </t>
  </si>
  <si>
    <t xml:space="preserve">PRESENTATION DES APPRENANTS BAC PRO cuisine </t>
  </si>
  <si>
    <t>CAP HCR</t>
  </si>
  <si>
    <t xml:space="preserve">Session : </t>
  </si>
  <si>
    <t xml:space="preserve">Etablissement : </t>
  </si>
  <si>
    <t>Elèves</t>
  </si>
  <si>
    <t>Epreuves : EP1 écrit</t>
  </si>
  <si>
    <t>Epreuve : EP1 Oral</t>
  </si>
  <si>
    <t xml:space="preserve">EP1 </t>
  </si>
  <si>
    <t xml:space="preserve">Epreuve EP2 </t>
  </si>
  <si>
    <t>EP2</t>
  </si>
  <si>
    <t xml:space="preserve">EP1 Technologie HCR </t>
  </si>
  <si>
    <t xml:space="preserve">EP1 Sciences appliquées </t>
  </si>
  <si>
    <t xml:space="preserve">EP1 Gestion appliquée </t>
  </si>
  <si>
    <t>Expérience 
Professionnelle</t>
  </si>
  <si>
    <t>EP2 Accueil, services et 
commercialisation en HCR</t>
  </si>
  <si>
    <t>NOM</t>
  </si>
  <si>
    <t>Prénom</t>
  </si>
  <si>
    <t>s1
/20</t>
  </si>
  <si>
    <t>s2
/20</t>
  </si>
  <si>
    <t>s3
/20</t>
  </si>
  <si>
    <t>s4
/20</t>
  </si>
  <si>
    <t>TOTAL EP1
Note /60</t>
  </si>
  <si>
    <t>Note /20</t>
  </si>
  <si>
    <t>TOTAL EP1
Note/80</t>
  </si>
  <si>
    <t>TOTAL EP1
Note /20</t>
  </si>
  <si>
    <t>Activité d’hôtellerie Note/60</t>
  </si>
  <si>
    <t>Activité de café-brasserie Note/60</t>
  </si>
  <si>
    <t>Activité de restaurant
Note/60</t>
  </si>
  <si>
    <t>Bilan des activités en milieu professionnel
Note/80</t>
  </si>
  <si>
    <t>Total EP2 Note/260</t>
  </si>
  <si>
    <t>Total EP2 Note/20</t>
  </si>
  <si>
    <t>Moyenne</t>
  </si>
  <si>
    <t xml:space="preserve">Note la plus haute </t>
  </si>
  <si>
    <t>Note la plus basse</t>
  </si>
  <si>
    <t>Ecart-type</t>
  </si>
  <si>
    <t>CAP CUISINE</t>
  </si>
  <si>
    <t xml:space="preserve">EP1 Technologie culinaire </t>
  </si>
  <si>
    <t>EP2 Pratique professionnelle</t>
  </si>
  <si>
    <t>S1 en centre de formation Note/80</t>
  </si>
  <si>
    <t>S2 en centre de formation Note/100</t>
  </si>
  <si>
    <t>Evaluation en entreprise Note/80</t>
  </si>
  <si>
    <t>note la plus haute</t>
  </si>
  <si>
    <t>note la plus basse</t>
  </si>
  <si>
    <t>Ecart type</t>
  </si>
  <si>
    <t>BACCALAUREAT PROFESSIONNEL COMMERCIALISATION ET SERVICES EN RESTAURATION</t>
  </si>
  <si>
    <t>Epreuves : E11 Technologie csr - E12 Sciences appliquées - E 21 Gestion appliquée</t>
  </si>
  <si>
    <t>Epreuve E22 (coef 3)</t>
  </si>
  <si>
    <t>Epreuve E3 (coef 9)</t>
  </si>
  <si>
    <t>E11 Technologie csr (coeff 2)</t>
  </si>
  <si>
    <t>E12 Sciences appliquées (coef 2)</t>
  </si>
  <si>
    <t>E21 Gestion appliquée (coeff 2)</t>
  </si>
  <si>
    <t>Dossier professionnel</t>
  </si>
  <si>
    <t>E32 - Organisation et Mise en œuvre d'un service (coef 4)</t>
  </si>
  <si>
    <t>E31 - Communication et commercialisation (coef 4)</t>
  </si>
  <si>
    <t>Classe de 1ère</t>
  </si>
  <si>
    <t>Classe de terminale</t>
  </si>
  <si>
    <t xml:space="preserve">Classe de
terminale </t>
  </si>
  <si>
    <t>Classe de
terminale</t>
  </si>
  <si>
    <t>E11 S1 Note/20</t>
  </si>
  <si>
    <t>E11 S2 Note/20</t>
  </si>
  <si>
    <t>Total E11 Note/40</t>
  </si>
  <si>
    <t>Total E11 Note/20</t>
  </si>
  <si>
    <t>E12 S1 Note/20</t>
  </si>
  <si>
    <t>E12 S2 Note/20</t>
  </si>
  <si>
    <t>Total E12 Note/40</t>
  </si>
  <si>
    <t>Total E12 Note/20</t>
  </si>
  <si>
    <t>E21 S1 Note/10</t>
  </si>
  <si>
    <t>E 21 S2 Note/30</t>
  </si>
  <si>
    <t>Total E21 Note/40</t>
  </si>
  <si>
    <t>Total E21 Note/20</t>
  </si>
  <si>
    <t>E22 S1 Note/30</t>
  </si>
  <si>
    <t>E 22 S2 Note/30</t>
  </si>
  <si>
    <t>Total E22 Note/60</t>
  </si>
  <si>
    <t>Total E22 Note/20</t>
  </si>
  <si>
    <t>S1 en centre de formation Note/20</t>
  </si>
  <si>
    <t>S2 en centre de formation Note/40</t>
  </si>
  <si>
    <t>Evaluation en entreprise Note/20</t>
  </si>
  <si>
    <t>Total E32 Note/80</t>
  </si>
  <si>
    <t>Total E32 Note/20</t>
  </si>
  <si>
    <t>Bar
Note /20</t>
  </si>
  <si>
    <t>Sommellerie
Note/20</t>
  </si>
  <si>
    <t>Valorisation
Produits
Note/40</t>
  </si>
  <si>
    <t>Total E32
Note/80</t>
  </si>
  <si>
    <t>Total E32
Note/20</t>
  </si>
  <si>
    <t>BACCALAUREAT PROFESSIONNEL CUISINE</t>
  </si>
  <si>
    <t>Epreuves : E11 Technologie culinaire - E12 Sciences appliquées - E 21 Gestion appliquée</t>
  </si>
  <si>
    <t>E11 Technologie culinaire (coeff 2)</t>
  </si>
  <si>
    <t>E31 Pratique professionnelle (coef 8)</t>
  </si>
  <si>
    <t>S1 en centre de formation Note/40</t>
  </si>
  <si>
    <t>S2 en centre de formation Note/80</t>
  </si>
  <si>
    <t>Evaluation en entreprise Note/40</t>
  </si>
  <si>
    <t>Total E31 Note/160</t>
  </si>
  <si>
    <t>Total E31 Note/20</t>
  </si>
  <si>
    <t>Diplôme</t>
  </si>
  <si>
    <t>nom et prénom de l'élève</t>
  </si>
  <si>
    <t>problème(s) rencontré(s)</t>
  </si>
  <si>
    <t>NOM DE L'ELEVE/APPRENTI 1</t>
  </si>
  <si>
    <t>NOM DE L'ELEVE/APPRENTI 2</t>
  </si>
  <si>
    <t>NOM DE L'ELEVE/APPRENTI 3</t>
  </si>
  <si>
    <t>NOM DE L'ELEVE/APPRENTI 4</t>
  </si>
  <si>
    <t>NOM DE L'ELEVE/APPRENTI 5</t>
  </si>
  <si>
    <t>NOM DE L'ELEVE/APPRENTI 6</t>
  </si>
  <si>
    <t>L'harmonisation des situations professionnelles est programmée au jeudi 17 juin 2021 : 
8 h 30 à 10 h - L'ensemble des établissements concernés
10 h 15 à 11 h 30 - Storck Lycée et UFA / Briand
13 h 30 à 15 h 15 - Foucauld / Pointet
15 h 30 à 16 h 45 - Dumas / CFA Colmar</t>
  </si>
  <si>
    <t>Traitement des absences aux épreuves de CCF ou application des mesures spécifiques session 2021</t>
  </si>
  <si>
    <t>Version 6 - mai 2021</t>
  </si>
  <si>
    <t>Traitement des absences en PFMP en applicaton mesures spécifiques session 2021</t>
  </si>
  <si>
    <t xml:space="preserve">Pour les apprenants n'ayant pu réaliser le minimum des périodes requises des PFMP, il convient au choix : </t>
  </si>
  <si>
    <t>1) de compléter la demande de dérogation (Cf DEC)</t>
  </si>
  <si>
    <t>2) d'informer l'inspecteur avant le renvoi de la demande</t>
  </si>
  <si>
    <t>1) aucune date n'est reproposée à l'apprenant et la note de 0 est apposée dans le tableau de synthèse des notes
si et seulement si aucun CCF n'a été effectué</t>
  </si>
  <si>
    <t>2) si de nouveau il est absent, la mention AB est apposé sur le tableau de synthèse des notes. 
La moyenne se calcule selon les dispositions spécifiques de la session 2021</t>
  </si>
  <si>
    <t>Chef d'œuvre</t>
  </si>
  <si>
    <t>Note / 20</t>
  </si>
  <si>
    <t>Situations litigieuses ou période minimale non atteinte</t>
  </si>
  <si>
    <t xml:space="preserve">Si demande de dérogation, date de  transmise le : </t>
  </si>
  <si>
    <t>Durée réglementaire minimale de la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</si>
</sst>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dd/mm/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u/>
      <sz val="18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26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Wingdings"/>
      <charset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22"/>
      <color theme="0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2"/>
      <color theme="6" tint="-0.249977111117893"/>
      <name val="Calibri Light"/>
      <family val="2"/>
      <scheme val="maj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20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medium">
        <color indexed="64"/>
      </right>
      <top style="hair">
        <color theme="4" tint="-0.24994659260841701"/>
      </top>
      <bottom style="hair">
        <color theme="4" tint="-0.24994659260841701"/>
      </bottom>
      <diagonal/>
    </border>
    <border>
      <left style="medium">
        <color indexed="64"/>
      </left>
      <right style="hair">
        <color theme="4" tint="-0.24994659260841701"/>
      </right>
      <top style="hair">
        <color theme="4" tint="-0.24994659260841701"/>
      </top>
      <bottom style="medium">
        <color indexed="64"/>
      </bottom>
      <diagonal/>
    </border>
    <border>
      <left style="hair">
        <color theme="4" tint="-0.24994659260841701"/>
      </left>
      <right style="medium">
        <color indexed="64"/>
      </right>
      <top style="hair">
        <color theme="4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/>
      <top/>
      <bottom style="hair">
        <color theme="4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19" fillId="0" borderId="0" applyNumberFormat="0" applyFill="0" applyBorder="0" applyAlignment="0" applyProtection="0"/>
    <xf numFmtId="0" fontId="12" fillId="0" borderId="0"/>
    <xf numFmtId="0" fontId="23" fillId="16" borderId="77">
      <alignment horizontal="center" vertical="center"/>
    </xf>
    <xf numFmtId="164" fontId="12" fillId="0" borderId="0" applyFont="0" applyFill="0" applyBorder="0" applyAlignment="0" applyProtection="0"/>
    <xf numFmtId="0" fontId="27" fillId="0" borderId="0"/>
    <xf numFmtId="0" fontId="6" fillId="0" borderId="0"/>
  </cellStyleXfs>
  <cellXfs count="380">
    <xf numFmtId="0" fontId="0" fillId="0" borderId="0" xfId="0"/>
    <xf numFmtId="2" fontId="0" fillId="0" borderId="0" xfId="0" applyNumberFormat="1"/>
    <xf numFmtId="2" fontId="0" fillId="4" borderId="1" xfId="0" applyNumberFormat="1" applyFill="1" applyBorder="1"/>
    <xf numFmtId="2" fontId="3" fillId="3" borderId="1" xfId="0" applyNumberFormat="1" applyFont="1" applyFill="1" applyBorder="1"/>
    <xf numFmtId="2" fontId="0" fillId="3" borderId="1" xfId="0" applyNumberFormat="1" applyFill="1" applyBorder="1"/>
    <xf numFmtId="2" fontId="0" fillId="6" borderId="10" xfId="0" applyNumberFormat="1" applyFill="1" applyBorder="1"/>
    <xf numFmtId="2" fontId="0" fillId="0" borderId="11" xfId="0" applyNumberFormat="1" applyBorder="1" applyProtection="1">
      <protection locked="0"/>
    </xf>
    <xf numFmtId="2" fontId="0" fillId="6" borderId="13" xfId="0" applyNumberFormat="1" applyFill="1" applyBorder="1"/>
    <xf numFmtId="0" fontId="0" fillId="5" borderId="0" xfId="0" applyFill="1"/>
    <xf numFmtId="0" fontId="0" fillId="6" borderId="1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6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5" xfId="0" applyFill="1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6" borderId="17" xfId="0" applyFill="1" applyBorder="1"/>
    <xf numFmtId="0" fontId="0" fillId="3" borderId="2" xfId="0" applyFill="1" applyBorder="1"/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6" borderId="20" xfId="0" applyFill="1" applyBorder="1"/>
    <xf numFmtId="0" fontId="0" fillId="0" borderId="21" xfId="0" applyBorder="1" applyAlignment="1">
      <alignment wrapText="1"/>
    </xf>
    <xf numFmtId="0" fontId="3" fillId="3" borderId="2" xfId="0" applyFont="1" applyFill="1" applyBorder="1"/>
    <xf numFmtId="0" fontId="0" fillId="6" borderId="45" xfId="0" applyFill="1" applyBorder="1"/>
    <xf numFmtId="2" fontId="0" fillId="0" borderId="14" xfId="0" applyNumberFormat="1" applyBorder="1" applyProtection="1">
      <protection locked="0"/>
    </xf>
    <xf numFmtId="0" fontId="2" fillId="2" borderId="5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8" fillId="0" borderId="55" xfId="1" applyFont="1" applyBorder="1" applyAlignment="1">
      <alignment vertical="center"/>
    </xf>
    <xf numFmtId="0" fontId="9" fillId="0" borderId="0" xfId="1" applyFont="1"/>
    <xf numFmtId="0" fontId="8" fillId="0" borderId="0" xfId="1" applyFont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9" fillId="0" borderId="59" xfId="1" applyFont="1" applyBorder="1"/>
    <xf numFmtId="0" fontId="10" fillId="0" borderId="58" xfId="1" applyFont="1" applyBorder="1"/>
    <xf numFmtId="0" fontId="10" fillId="7" borderId="0" xfId="1" applyFont="1" applyFill="1" applyAlignment="1">
      <alignment vertical="center"/>
    </xf>
    <xf numFmtId="0" fontId="9" fillId="7" borderId="0" xfId="1" applyFont="1" applyFill="1"/>
    <xf numFmtId="0" fontId="10" fillId="0" borderId="66" xfId="1" applyFont="1" applyBorder="1" applyAlignment="1">
      <alignment horizontal="center" vertical="center" wrapText="1"/>
    </xf>
    <xf numFmtId="0" fontId="9" fillId="7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3" borderId="69" xfId="1" applyFont="1" applyFill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/>
    </xf>
    <xf numFmtId="0" fontId="9" fillId="6" borderId="14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9" fillId="7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2" fontId="9" fillId="0" borderId="12" xfId="1" applyNumberFormat="1" applyFont="1" applyBorder="1" applyProtection="1">
      <protection locked="0"/>
    </xf>
    <xf numFmtId="2" fontId="9" fillId="0" borderId="1" xfId="1" applyNumberFormat="1" applyFont="1" applyBorder="1" applyProtection="1">
      <protection locked="0"/>
    </xf>
    <xf numFmtId="2" fontId="9" fillId="0" borderId="13" xfId="1" applyNumberFormat="1" applyFont="1" applyBorder="1" applyProtection="1">
      <protection locked="0"/>
    </xf>
    <xf numFmtId="2" fontId="9" fillId="3" borderId="71" xfId="1" applyNumberFormat="1" applyFont="1" applyFill="1" applyBorder="1"/>
    <xf numFmtId="2" fontId="9" fillId="0" borderId="14" xfId="1" applyNumberFormat="1" applyFont="1" applyBorder="1" applyProtection="1">
      <protection locked="0"/>
    </xf>
    <xf numFmtId="2" fontId="9" fillId="3" borderId="13" xfId="1" applyNumberFormat="1" applyFont="1" applyFill="1" applyBorder="1"/>
    <xf numFmtId="2" fontId="9" fillId="6" borderId="12" xfId="1" applyNumberFormat="1" applyFont="1" applyFill="1" applyBorder="1"/>
    <xf numFmtId="2" fontId="9" fillId="6" borderId="1" xfId="1" applyNumberFormat="1" applyFont="1" applyFill="1" applyBorder="1"/>
    <xf numFmtId="2" fontId="9" fillId="6" borderId="10" xfId="1" applyNumberFormat="1" applyFont="1" applyFill="1" applyBorder="1"/>
    <xf numFmtId="2" fontId="9" fillId="0" borderId="10" xfId="1" applyNumberFormat="1" applyFont="1" applyBorder="1" applyProtection="1">
      <protection locked="0"/>
    </xf>
    <xf numFmtId="2" fontId="9" fillId="6" borderId="13" xfId="1" applyNumberFormat="1" applyFont="1" applyFill="1" applyBorder="1"/>
    <xf numFmtId="2" fontId="9" fillId="7" borderId="0" xfId="1" applyNumberFormat="1" applyFont="1" applyFill="1"/>
    <xf numFmtId="2" fontId="9" fillId="0" borderId="67" xfId="1" applyNumberFormat="1" applyFont="1" applyBorder="1" applyProtection="1">
      <protection locked="0"/>
    </xf>
    <xf numFmtId="2" fontId="9" fillId="0" borderId="73" xfId="1" applyNumberFormat="1" applyFont="1" applyBorder="1" applyProtection="1">
      <protection locked="0"/>
    </xf>
    <xf numFmtId="2" fontId="9" fillId="0" borderId="74" xfId="1" applyNumberFormat="1" applyFont="1" applyBorder="1" applyProtection="1">
      <protection locked="0"/>
    </xf>
    <xf numFmtId="0" fontId="0" fillId="12" borderId="0" xfId="0" applyFill="1"/>
    <xf numFmtId="0" fontId="0" fillId="13" borderId="0" xfId="0" applyFill="1"/>
    <xf numFmtId="0" fontId="13" fillId="12" borderId="0" xfId="0" applyFont="1" applyFill="1"/>
    <xf numFmtId="0" fontId="14" fillId="12" borderId="0" xfId="0" applyFont="1" applyFill="1"/>
    <xf numFmtId="0" fontId="15" fillId="12" borderId="0" xfId="0" applyFont="1" applyFill="1" applyAlignment="1">
      <alignment horizontal="center"/>
    </xf>
    <xf numFmtId="0" fontId="0" fillId="12" borderId="0" xfId="0" applyFill="1" applyAlignment="1">
      <alignment horizontal="left"/>
    </xf>
    <xf numFmtId="0" fontId="17" fillId="12" borderId="0" xfId="0" applyFont="1" applyFill="1"/>
    <xf numFmtId="0" fontId="18" fillId="1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Border="1"/>
    <xf numFmtId="2" fontId="0" fillId="0" borderId="0" xfId="0" applyNumberFormat="1" applyBorder="1"/>
    <xf numFmtId="0" fontId="12" fillId="0" borderId="0" xfId="3"/>
    <xf numFmtId="0" fontId="12" fillId="0" borderId="0" xfId="3" applyAlignment="1">
      <alignment horizontal="center"/>
    </xf>
    <xf numFmtId="0" fontId="12" fillId="0" borderId="0" xfId="3" applyAlignment="1">
      <alignment vertical="center"/>
    </xf>
    <xf numFmtId="0" fontId="10" fillId="0" borderId="80" xfId="3" applyFont="1" applyBorder="1" applyAlignment="1">
      <alignment vertical="center" wrapText="1"/>
    </xf>
    <xf numFmtId="0" fontId="10" fillId="0" borderId="80" xfId="5" applyNumberFormat="1" applyFont="1" applyBorder="1" applyAlignment="1">
      <alignment vertical="center" wrapText="1"/>
    </xf>
    <xf numFmtId="165" fontId="12" fillId="0" borderId="82" xfId="3" applyNumberFormat="1" applyBorder="1" applyAlignment="1" applyProtection="1">
      <alignment horizontal="center" vertical="center"/>
      <protection locked="0"/>
    </xf>
    <xf numFmtId="0" fontId="26" fillId="0" borderId="79" xfId="3" applyFont="1" applyBorder="1" applyAlignment="1" applyProtection="1">
      <alignment horizontal="center" vertical="center" wrapText="1"/>
      <protection locked="0"/>
    </xf>
    <xf numFmtId="0" fontId="26" fillId="0" borderId="79" xfId="5" applyNumberFormat="1" applyFont="1" applyBorder="1" applyAlignment="1" applyProtection="1">
      <alignment horizontal="center" vertical="center" wrapText="1"/>
      <protection locked="0"/>
    </xf>
    <xf numFmtId="0" fontId="12" fillId="0" borderId="0" xfId="3" applyProtection="1"/>
    <xf numFmtId="0" fontId="21" fillId="14" borderId="1" xfId="2" applyFont="1" applyFill="1" applyBorder="1" applyAlignment="1" applyProtection="1">
      <alignment horizontal="center" vertical="center"/>
    </xf>
    <xf numFmtId="0" fontId="22" fillId="0" borderId="0" xfId="2" applyFont="1" applyAlignment="1" applyProtection="1">
      <alignment vertical="center" wrapText="1"/>
    </xf>
    <xf numFmtId="0" fontId="22" fillId="15" borderId="38" xfId="2" applyFont="1" applyFill="1" applyBorder="1" applyAlignment="1" applyProtection="1">
      <alignment horizontal="right" vertical="center" wrapText="1"/>
    </xf>
    <xf numFmtId="0" fontId="22" fillId="15" borderId="36" xfId="2" applyFont="1" applyFill="1" applyBorder="1" applyAlignment="1" applyProtection="1">
      <alignment horizontal="left" vertical="center" wrapText="1"/>
    </xf>
    <xf numFmtId="0" fontId="22" fillId="15" borderId="37" xfId="2" applyFont="1" applyFill="1" applyBorder="1" applyAlignment="1" applyProtection="1">
      <alignment horizontal="right" vertical="center" wrapText="1"/>
    </xf>
    <xf numFmtId="0" fontId="22" fillId="15" borderId="37" xfId="2" applyFont="1" applyFill="1" applyBorder="1" applyAlignment="1" applyProtection="1">
      <alignment horizontal="left" vertical="center" wrapText="1"/>
    </xf>
    <xf numFmtId="0" fontId="1" fillId="17" borderId="13" xfId="0" applyFont="1" applyFill="1" applyBorder="1" applyAlignment="1" applyProtection="1">
      <alignment horizontal="center" vertical="center" wrapText="1"/>
    </xf>
    <xf numFmtId="0" fontId="25" fillId="17" borderId="13" xfId="0" applyFont="1" applyFill="1" applyBorder="1" applyAlignment="1" applyProtection="1">
      <alignment horizontal="center" vertical="center"/>
    </xf>
    <xf numFmtId="0" fontId="25" fillId="17" borderId="12" xfId="0" applyFont="1" applyFill="1" applyBorder="1" applyAlignment="1" applyProtection="1">
      <alignment horizontal="center" vertical="center" wrapText="1"/>
    </xf>
    <xf numFmtId="0" fontId="25" fillId="17" borderId="10" xfId="0" applyFont="1" applyFill="1" applyBorder="1" applyAlignment="1" applyProtection="1">
      <alignment horizontal="center" vertical="center" wrapText="1"/>
    </xf>
    <xf numFmtId="0" fontId="25" fillId="17" borderId="14" xfId="0" applyFont="1" applyFill="1" applyBorder="1" applyAlignment="1" applyProtection="1">
      <alignment horizontal="center" vertical="center" wrapText="1"/>
    </xf>
    <xf numFmtId="0" fontId="9" fillId="0" borderId="8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72" xfId="1" applyFont="1" applyBorder="1" applyAlignment="1">
      <alignment horizontal="center" vertical="center" wrapText="1"/>
    </xf>
    <xf numFmtId="0" fontId="10" fillId="0" borderId="91" xfId="3" applyFont="1" applyBorder="1" applyAlignment="1">
      <alignment vertical="center" wrapText="1"/>
    </xf>
    <xf numFmtId="0" fontId="26" fillId="0" borderId="92" xfId="3" applyFont="1" applyBorder="1" applyAlignment="1" applyProtection="1">
      <alignment horizontal="center" vertical="center" wrapText="1"/>
      <protection locked="0"/>
    </xf>
    <xf numFmtId="0" fontId="9" fillId="0" borderId="90" xfId="1" applyFont="1" applyBorder="1" applyAlignment="1">
      <alignment horizontal="center" vertical="center" wrapText="1"/>
    </xf>
    <xf numFmtId="0" fontId="9" fillId="5" borderId="17" xfId="1" applyFont="1" applyFill="1" applyBorder="1"/>
    <xf numFmtId="2" fontId="9" fillId="0" borderId="21" xfId="1" applyNumberFormat="1" applyFont="1" applyBorder="1" applyProtection="1">
      <protection locked="0"/>
    </xf>
    <xf numFmtId="2" fontId="9" fillId="0" borderId="2" xfId="1" applyNumberFormat="1" applyFont="1" applyBorder="1" applyProtection="1">
      <protection locked="0"/>
    </xf>
    <xf numFmtId="2" fontId="9" fillId="0" borderId="17" xfId="1" applyNumberFormat="1" applyFont="1" applyBorder="1" applyProtection="1">
      <protection locked="0"/>
    </xf>
    <xf numFmtId="2" fontId="9" fillId="3" borderId="93" xfId="1" applyNumberFormat="1" applyFont="1" applyFill="1" applyBorder="1"/>
    <xf numFmtId="2" fontId="9" fillId="0" borderId="19" xfId="1" applyNumberFormat="1" applyFont="1" applyBorder="1" applyProtection="1">
      <protection locked="0"/>
    </xf>
    <xf numFmtId="2" fontId="9" fillId="3" borderId="17" xfId="1" applyNumberFormat="1" applyFont="1" applyFill="1" applyBorder="1"/>
    <xf numFmtId="2" fontId="9" fillId="6" borderId="21" xfId="1" applyNumberFormat="1" applyFont="1" applyFill="1" applyBorder="1"/>
    <xf numFmtId="2" fontId="9" fillId="6" borderId="2" xfId="1" applyNumberFormat="1" applyFont="1" applyFill="1" applyBorder="1"/>
    <xf numFmtId="2" fontId="9" fillId="6" borderId="20" xfId="1" applyNumberFormat="1" applyFont="1" applyFill="1" applyBorder="1"/>
    <xf numFmtId="2" fontId="9" fillId="0" borderId="20" xfId="1" applyNumberFormat="1" applyFont="1" applyBorder="1" applyProtection="1">
      <protection locked="0"/>
    </xf>
    <xf numFmtId="0" fontId="10" fillId="2" borderId="8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3" borderId="90" xfId="1" applyFont="1" applyFill="1" applyBorder="1" applyAlignment="1">
      <alignment horizontal="center" vertical="center" wrapText="1"/>
    </xf>
    <xf numFmtId="0" fontId="9" fillId="3" borderId="72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/>
    </xf>
    <xf numFmtId="0" fontId="9" fillId="6" borderId="88" xfId="1" applyFont="1" applyFill="1" applyBorder="1" applyAlignment="1">
      <alignment horizontal="center" vertical="center" wrapText="1"/>
    </xf>
    <xf numFmtId="2" fontId="0" fillId="0" borderId="12" xfId="0" applyNumberFormat="1" applyBorder="1" applyProtection="1">
      <protection locked="0"/>
    </xf>
    <xf numFmtId="0" fontId="0" fillId="8" borderId="32" xfId="0" applyFill="1" applyBorder="1" applyAlignment="1">
      <alignment horizontal="center" vertical="center"/>
    </xf>
    <xf numFmtId="2" fontId="0" fillId="8" borderId="31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2" fontId="0" fillId="10" borderId="100" xfId="0" applyNumberFormat="1" applyFill="1" applyBorder="1" applyAlignment="1">
      <alignment horizontal="center" vertical="center"/>
    </xf>
    <xf numFmtId="2" fontId="0" fillId="10" borderId="5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2" fontId="0" fillId="11" borderId="100" xfId="0" applyNumberFormat="1" applyFill="1" applyBorder="1" applyAlignment="1">
      <alignment horizontal="center" vertical="center"/>
    </xf>
    <xf numFmtId="2" fontId="0" fillId="11" borderId="5" xfId="0" applyNumberForma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9" borderId="104" xfId="0" applyFill="1" applyBorder="1" applyAlignment="1">
      <alignment horizontal="center" vertical="center"/>
    </xf>
    <xf numFmtId="2" fontId="0" fillId="9" borderId="44" xfId="0" applyNumberForma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2" fontId="9" fillId="8" borderId="51" xfId="1" applyNumberFormat="1" applyFont="1" applyFill="1" applyBorder="1" applyAlignment="1">
      <alignment horizontal="center" vertical="center"/>
    </xf>
    <xf numFmtId="2" fontId="9" fillId="7" borderId="0" xfId="1" applyNumberFormat="1" applyFont="1" applyFill="1" applyAlignment="1">
      <alignment horizontal="center" vertical="center"/>
    </xf>
    <xf numFmtId="2" fontId="9" fillId="9" borderId="12" xfId="1" applyNumberFormat="1" applyFont="1" applyFill="1" applyBorder="1" applyAlignment="1">
      <alignment horizontal="center" vertical="center"/>
    </xf>
    <xf numFmtId="2" fontId="9" fillId="10" borderId="12" xfId="1" applyNumberFormat="1" applyFont="1" applyFill="1" applyBorder="1" applyAlignment="1">
      <alignment horizontal="center" vertical="center"/>
    </xf>
    <xf numFmtId="2" fontId="9" fillId="11" borderId="8" xfId="1" applyNumberFormat="1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0" xfId="1" applyFont="1" applyBorder="1"/>
    <xf numFmtId="0" fontId="0" fillId="5" borderId="105" xfId="0" applyFill="1" applyBorder="1"/>
    <xf numFmtId="0" fontId="0" fillId="5" borderId="106" xfId="0" applyFill="1" applyBorder="1"/>
    <xf numFmtId="0" fontId="0" fillId="5" borderId="107" xfId="0" applyFill="1" applyBorder="1"/>
    <xf numFmtId="0" fontId="2" fillId="2" borderId="67" xfId="0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/>
    <xf numFmtId="0" fontId="9" fillId="0" borderId="0" xfId="1" applyFont="1" applyFill="1" applyBorder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/>
    <xf numFmtId="2" fontId="0" fillId="8" borderId="47" xfId="0" applyNumberFormat="1" applyFill="1" applyBorder="1" applyAlignment="1">
      <alignment horizontal="center" vertical="center"/>
    </xf>
    <xf numFmtId="2" fontId="0" fillId="9" borderId="98" xfId="0" applyNumberFormat="1" applyFill="1" applyBorder="1" applyAlignment="1">
      <alignment horizontal="center" vertical="center"/>
    </xf>
    <xf numFmtId="2" fontId="0" fillId="8" borderId="49" xfId="0" applyNumberFormat="1" applyFill="1" applyBorder="1" applyAlignment="1">
      <alignment horizontal="center" vertical="center"/>
    </xf>
    <xf numFmtId="2" fontId="0" fillId="10" borderId="119" xfId="0" applyNumberFormat="1" applyFill="1" applyBorder="1" applyAlignment="1">
      <alignment horizontal="center" vertical="center"/>
    </xf>
    <xf numFmtId="2" fontId="0" fillId="11" borderId="119" xfId="0" applyNumberFormat="1" applyFill="1" applyBorder="1" applyAlignment="1">
      <alignment horizontal="center" vertical="center"/>
    </xf>
    <xf numFmtId="2" fontId="0" fillId="9" borderId="120" xfId="0" applyNumberFormat="1" applyFill="1" applyBorder="1" applyAlignment="1">
      <alignment horizontal="center" vertical="center"/>
    </xf>
    <xf numFmtId="2" fontId="0" fillId="8" borderId="121" xfId="0" applyNumberFormat="1" applyFill="1" applyBorder="1" applyAlignment="1">
      <alignment horizontal="center" vertical="center"/>
    </xf>
    <xf numFmtId="2" fontId="0" fillId="10" borderId="122" xfId="0" applyNumberFormat="1" applyFill="1" applyBorder="1" applyAlignment="1">
      <alignment horizontal="center" vertical="center"/>
    </xf>
    <xf numFmtId="2" fontId="0" fillId="11" borderId="122" xfId="0" applyNumberFormat="1" applyFill="1" applyBorder="1" applyAlignment="1">
      <alignment horizontal="center" vertical="center"/>
    </xf>
    <xf numFmtId="2" fontId="0" fillId="9" borderId="123" xfId="0" applyNumberFormat="1" applyFill="1" applyBorder="1" applyAlignment="1">
      <alignment horizontal="center" vertical="center"/>
    </xf>
    <xf numFmtId="0" fontId="0" fillId="0" borderId="51" xfId="0" applyBorder="1" applyAlignment="1">
      <alignment wrapText="1"/>
    </xf>
    <xf numFmtId="0" fontId="0" fillId="0" borderId="61" xfId="0" applyBorder="1" applyAlignment="1">
      <alignment wrapText="1"/>
    </xf>
    <xf numFmtId="0" fontId="0" fillId="4" borderId="61" xfId="0" applyFill="1" applyBorder="1"/>
    <xf numFmtId="0" fontId="0" fillId="6" borderId="52" xfId="0" applyFill="1" applyBorder="1"/>
    <xf numFmtId="0" fontId="10" fillId="2" borderId="95" xfId="0" applyFont="1" applyFill="1" applyBorder="1" applyAlignment="1">
      <alignment horizontal="center" vertical="center"/>
    </xf>
    <xf numFmtId="0" fontId="22" fillId="15" borderId="73" xfId="2" applyFont="1" applyFill="1" applyBorder="1" applyAlignment="1" applyProtection="1">
      <alignment horizontal="center" vertical="center" wrapText="1"/>
    </xf>
    <xf numFmtId="0" fontId="10" fillId="2" borderId="95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1" xfId="0" quotePrefix="1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12" fillId="0" borderId="78" xfId="3" applyBorder="1" applyAlignment="1" applyProtection="1">
      <alignment horizontal="center" vertical="center"/>
      <protection locked="0"/>
    </xf>
    <xf numFmtId="0" fontId="9" fillId="5" borderId="13" xfId="1" applyFont="1" applyFill="1" applyBorder="1"/>
    <xf numFmtId="0" fontId="9" fillId="5" borderId="72" xfId="1" applyFont="1" applyFill="1" applyBorder="1"/>
    <xf numFmtId="0" fontId="0" fillId="5" borderId="22" xfId="0" applyFill="1" applyBorder="1"/>
    <xf numFmtId="2" fontId="0" fillId="0" borderId="14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12" fillId="0" borderId="84" xfId="3" applyNumberFormat="1" applyBorder="1" applyAlignment="1" applyProtection="1">
      <alignment horizontal="center" vertical="center"/>
      <protection locked="0"/>
    </xf>
    <xf numFmtId="0" fontId="12" fillId="0" borderId="85" xfId="3" applyNumberFormat="1" applyBorder="1" applyAlignment="1" applyProtection="1">
      <alignment horizontal="center" vertical="center"/>
      <protection locked="0"/>
    </xf>
    <xf numFmtId="0" fontId="12" fillId="0" borderId="80" xfId="3" applyNumberFormat="1" applyBorder="1" applyAlignment="1" applyProtection="1">
      <alignment horizontal="center" vertical="center"/>
      <protection locked="0"/>
    </xf>
    <xf numFmtId="0" fontId="12" fillId="0" borderId="82" xfId="3" applyNumberFormat="1" applyBorder="1" applyAlignment="1" applyProtection="1">
      <alignment horizontal="center" vertical="center"/>
      <protection locked="0"/>
    </xf>
    <xf numFmtId="0" fontId="12" fillId="0" borderId="81" xfId="3" applyNumberFormat="1" applyBorder="1" applyAlignment="1" applyProtection="1">
      <alignment horizontal="center" vertical="center"/>
      <protection locked="0"/>
    </xf>
    <xf numFmtId="0" fontId="12" fillId="0" borderId="86" xfId="3" applyNumberFormat="1" applyBorder="1" applyAlignment="1" applyProtection="1">
      <alignment horizontal="center" vertical="center"/>
      <protection locked="0"/>
    </xf>
    <xf numFmtId="0" fontId="12" fillId="0" borderId="87" xfId="3" applyNumberFormat="1" applyBorder="1" applyAlignment="1" applyProtection="1">
      <alignment horizontal="center" vertical="center"/>
      <protection locked="0"/>
    </xf>
    <xf numFmtId="0" fontId="26" fillId="0" borderId="92" xfId="3" applyNumberFormat="1" applyFont="1" applyBorder="1" applyAlignment="1" applyProtection="1">
      <alignment horizontal="center" vertical="center" wrapText="1"/>
      <protection locked="0"/>
    </xf>
    <xf numFmtId="0" fontId="26" fillId="0" borderId="79" xfId="3" applyNumberFormat="1" applyFont="1" applyBorder="1" applyAlignment="1" applyProtection="1">
      <alignment horizontal="center" vertical="center" wrapText="1"/>
      <protection locked="0"/>
    </xf>
    <xf numFmtId="0" fontId="22" fillId="15" borderId="0" xfId="2" applyFont="1" applyFill="1" applyBorder="1" applyAlignment="1" applyProtection="1">
      <alignment horizontal="center" vertical="center" wrapText="1"/>
      <protection locked="0"/>
    </xf>
    <xf numFmtId="0" fontId="21" fillId="14" borderId="74" xfId="2" applyFont="1" applyFill="1" applyBorder="1" applyAlignment="1" applyProtection="1">
      <alignment horizontal="center" vertical="center"/>
    </xf>
    <xf numFmtId="2" fontId="9" fillId="0" borderId="1" xfId="1" quotePrefix="1" applyNumberFormat="1" applyFont="1" applyBorder="1" applyProtection="1">
      <protection locked="0"/>
    </xf>
    <xf numFmtId="0" fontId="21" fillId="14" borderId="0" xfId="2" applyFont="1" applyFill="1" applyBorder="1" applyAlignment="1" applyProtection="1">
      <alignment horizontal="center" vertical="center"/>
    </xf>
    <xf numFmtId="0" fontId="21" fillId="14" borderId="0" xfId="2" applyFont="1" applyFill="1" applyBorder="1" applyAlignment="1" applyProtection="1">
      <alignment horizontal="center" vertical="center" wrapText="1"/>
    </xf>
    <xf numFmtId="0" fontId="22" fillId="15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3" applyBorder="1" applyAlignment="1" applyProtection="1">
      <alignment horizontal="center"/>
    </xf>
    <xf numFmtId="0" fontId="16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right"/>
    </xf>
    <xf numFmtId="0" fontId="10" fillId="17" borderId="83" xfId="0" applyFont="1" applyFill="1" applyBorder="1" applyAlignment="1" applyProtection="1">
      <alignment horizontal="center" vertical="center" wrapText="1"/>
    </xf>
    <xf numFmtId="0" fontId="10" fillId="17" borderId="70" xfId="0" applyFont="1" applyFill="1" applyBorder="1" applyAlignment="1" applyProtection="1">
      <alignment horizontal="center" vertical="center" wrapText="1"/>
    </xf>
    <xf numFmtId="0" fontId="1" fillId="17" borderId="75" xfId="0" applyFont="1" applyFill="1" applyBorder="1" applyAlignment="1" applyProtection="1">
      <alignment horizontal="center" vertical="center" wrapText="1"/>
    </xf>
    <xf numFmtId="0" fontId="1" fillId="17" borderId="19" xfId="0" applyFont="1" applyFill="1" applyBorder="1" applyAlignment="1" applyProtection="1">
      <alignment horizontal="center" vertical="center" wrapText="1"/>
    </xf>
    <xf numFmtId="0" fontId="1" fillId="17" borderId="73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7" borderId="73" xfId="0" applyFont="1" applyFill="1" applyBorder="1" applyAlignment="1" applyProtection="1">
      <alignment horizontal="center" vertical="center"/>
    </xf>
    <xf numFmtId="0" fontId="1" fillId="17" borderId="2" xfId="0" applyFont="1" applyFill="1" applyBorder="1" applyAlignment="1" applyProtection="1">
      <alignment horizontal="center" vertical="center"/>
    </xf>
    <xf numFmtId="0" fontId="20" fillId="14" borderId="1" xfId="2" applyFont="1" applyFill="1" applyBorder="1" applyAlignment="1" applyProtection="1">
      <alignment horizontal="center" vertical="center"/>
    </xf>
    <xf numFmtId="0" fontId="22" fillId="15" borderId="1" xfId="2" applyFont="1" applyFill="1" applyBorder="1" applyAlignment="1" applyProtection="1">
      <alignment horizontal="center" vertical="center" wrapText="1"/>
    </xf>
    <xf numFmtId="0" fontId="21" fillId="14" borderId="74" xfId="2" applyFont="1" applyFill="1" applyBorder="1" applyAlignment="1" applyProtection="1">
      <alignment horizontal="center" vertical="center"/>
    </xf>
    <xf numFmtId="0" fontId="21" fillId="14" borderId="68" xfId="2" applyFont="1" applyFill="1" applyBorder="1" applyAlignment="1" applyProtection="1">
      <alignment horizontal="center" vertical="center"/>
    </xf>
    <xf numFmtId="0" fontId="24" fillId="17" borderId="1" xfId="3" applyFont="1" applyFill="1" applyBorder="1" applyAlignment="1" applyProtection="1">
      <alignment horizontal="center" vertical="center" wrapText="1"/>
    </xf>
    <xf numFmtId="0" fontId="24" fillId="17" borderId="1" xfId="3" applyFont="1" applyFill="1" applyBorder="1" applyAlignment="1" applyProtection="1">
      <alignment horizontal="center" vertical="center" textRotation="90" wrapText="1"/>
    </xf>
    <xf numFmtId="0" fontId="22" fillId="15" borderId="74" xfId="2" applyFont="1" applyFill="1" applyBorder="1" applyAlignment="1" applyProtection="1">
      <alignment horizontal="center" vertical="center" wrapText="1"/>
    </xf>
    <xf numFmtId="0" fontId="22" fillId="15" borderId="68" xfId="2" applyFont="1" applyFill="1" applyBorder="1" applyAlignment="1" applyProtection="1">
      <alignment horizontal="center" vertical="center" wrapText="1"/>
    </xf>
    <xf numFmtId="0" fontId="22" fillId="15" borderId="75" xfId="2" applyFont="1" applyFill="1" applyBorder="1" applyAlignment="1" applyProtection="1">
      <alignment horizontal="center" vertical="center" wrapText="1"/>
    </xf>
    <xf numFmtId="0" fontId="10" fillId="17" borderId="83" xfId="0" applyFont="1" applyFill="1" applyBorder="1" applyAlignment="1" applyProtection="1">
      <alignment horizontal="center" vertical="center"/>
    </xf>
    <xf numFmtId="0" fontId="10" fillId="17" borderId="70" xfId="0" applyFont="1" applyFill="1" applyBorder="1" applyAlignment="1" applyProtection="1">
      <alignment horizontal="center" vertical="center"/>
    </xf>
    <xf numFmtId="0" fontId="10" fillId="17" borderId="76" xfId="0" applyFont="1" applyFill="1" applyBorder="1" applyAlignment="1" applyProtection="1">
      <alignment horizontal="center" vertical="center" wrapText="1"/>
    </xf>
    <xf numFmtId="164" fontId="9" fillId="0" borderId="12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10" borderId="5" xfId="1" applyFont="1" applyFill="1" applyBorder="1" applyAlignment="1">
      <alignment horizontal="center" vertical="center"/>
    </xf>
    <xf numFmtId="0" fontId="10" fillId="10" borderId="4" xfId="1" applyFont="1" applyFill="1" applyBorder="1" applyAlignment="1">
      <alignment horizontal="center" vertical="center"/>
    </xf>
    <xf numFmtId="0" fontId="10" fillId="11" borderId="5" xfId="1" applyFont="1" applyFill="1" applyBorder="1" applyAlignment="1">
      <alignment horizontal="center" vertical="center"/>
    </xf>
    <xf numFmtId="0" fontId="10" fillId="11" borderId="4" xfId="1" applyFont="1" applyFill="1" applyBorder="1" applyAlignment="1">
      <alignment horizontal="center" vertical="center"/>
    </xf>
    <xf numFmtId="0" fontId="10" fillId="8" borderId="56" xfId="1" applyFont="1" applyFill="1" applyBorder="1" applyAlignment="1">
      <alignment horizontal="center" vertical="center"/>
    </xf>
    <xf numFmtId="0" fontId="10" fillId="8" borderId="58" xfId="1" applyFont="1" applyFill="1" applyBorder="1" applyAlignment="1">
      <alignment horizontal="center" vertical="center"/>
    </xf>
    <xf numFmtId="0" fontId="10" fillId="9" borderId="26" xfId="1" applyFont="1" applyFill="1" applyBorder="1" applyAlignment="1">
      <alignment horizontal="center" vertical="center"/>
    </xf>
    <xf numFmtId="0" fontId="10" fillId="9" borderId="27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2" borderId="51" xfId="1" applyFont="1" applyFill="1" applyBorder="1" applyAlignment="1">
      <alignment horizontal="center" vertical="center"/>
    </xf>
    <xf numFmtId="0" fontId="11" fillId="2" borderId="6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9" fillId="5" borderId="62" xfId="1" applyFont="1" applyFill="1" applyBorder="1" applyAlignment="1"/>
    <xf numFmtId="0" fontId="9" fillId="5" borderId="13" xfId="1" applyFont="1" applyFill="1" applyBorder="1" applyAlignment="1"/>
    <xf numFmtId="0" fontId="9" fillId="5" borderId="72" xfId="1" applyFont="1" applyFill="1" applyBorder="1" applyAlignment="1"/>
    <xf numFmtId="0" fontId="10" fillId="0" borderId="51" xfId="1" applyFont="1" applyBorder="1" applyAlignment="1">
      <alignment horizontal="center"/>
    </xf>
    <xf numFmtId="0" fontId="10" fillId="0" borderId="61" xfId="1" applyFont="1" applyBorder="1" applyAlignment="1">
      <alignment horizontal="center"/>
    </xf>
    <xf numFmtId="0" fontId="10" fillId="0" borderId="63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51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164" fontId="9" fillId="0" borderId="21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62" xfId="1" applyFont="1" applyBorder="1" applyAlignment="1">
      <alignment horizontal="center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8" fillId="2" borderId="60" xfId="1" applyFont="1" applyFill="1" applyBorder="1" applyAlignment="1">
      <alignment horizontal="center" vertical="center"/>
    </xf>
    <xf numFmtId="0" fontId="8" fillId="2" borderId="59" xfId="1" applyFont="1" applyFill="1" applyBorder="1" applyAlignment="1">
      <alignment horizontal="center" vertical="center"/>
    </xf>
    <xf numFmtId="0" fontId="10" fillId="0" borderId="38" xfId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8" fillId="2" borderId="38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5" borderId="42" xfId="0" applyFill="1" applyBorder="1" applyAlignment="1"/>
    <xf numFmtId="0" fontId="0" fillId="5" borderId="34" xfId="0" applyFill="1" applyBorder="1" applyAlignment="1"/>
    <xf numFmtId="0" fontId="0" fillId="5" borderId="22" xfId="0" applyFill="1" applyBorder="1" applyAlignment="1"/>
    <xf numFmtId="0" fontId="0" fillId="5" borderId="9" xfId="0" applyFill="1" applyBorder="1" applyAlignment="1"/>
    <xf numFmtId="0" fontId="1" fillId="0" borderId="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9" borderId="29" xfId="0" applyFont="1" applyFill="1" applyBorder="1" applyAlignment="1">
      <alignment horizontal="center" vertical="center"/>
    </xf>
    <xf numFmtId="0" fontId="1" fillId="9" borderId="103" xfId="0" applyFont="1" applyFill="1" applyBorder="1" applyAlignment="1">
      <alignment horizontal="center" vertical="center"/>
    </xf>
    <xf numFmtId="0" fontId="1" fillId="10" borderId="10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1" borderId="102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8" borderId="99" xfId="0" applyFont="1" applyFill="1" applyBorder="1" applyAlignment="1">
      <alignment horizontal="center" vertical="center"/>
    </xf>
    <xf numFmtId="0" fontId="1" fillId="8" borderId="10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5" borderId="112" xfId="0" applyFill="1" applyBorder="1" applyAlignment="1"/>
    <xf numFmtId="0" fontId="0" fillId="5" borderId="89" xfId="0" applyFill="1" applyBorder="1" applyAlignment="1"/>
    <xf numFmtId="0" fontId="1" fillId="0" borderId="9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5" fillId="2" borderId="111" xfId="0" applyFont="1" applyFill="1" applyBorder="1" applyAlignment="1">
      <alignment horizontal="center" vertical="center"/>
    </xf>
    <xf numFmtId="0" fontId="10" fillId="0" borderId="37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0" fillId="12" borderId="0" xfId="0" applyFill="1" applyAlignment="1">
      <alignment horizontal="left" vertical="top" wrapText="1"/>
    </xf>
    <xf numFmtId="0" fontId="10" fillId="0" borderId="5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7" borderId="58" xfId="1" applyFont="1" applyFill="1" applyBorder="1" applyAlignment="1">
      <alignment horizontal="center" vertical="center" wrapText="1"/>
    </xf>
    <xf numFmtId="0" fontId="28" fillId="2" borderId="38" xfId="1" applyFont="1" applyFill="1" applyBorder="1" applyAlignment="1">
      <alignment horizontal="center" vertical="center" wrapText="1"/>
    </xf>
    <xf numFmtId="0" fontId="28" fillId="2" borderId="37" xfId="1" applyFont="1" applyFill="1" applyBorder="1" applyAlignment="1">
      <alignment horizontal="center" vertical="center" wrapText="1"/>
    </xf>
    <xf numFmtId="0" fontId="28" fillId="2" borderId="36" xfId="1" applyFont="1" applyFill="1" applyBorder="1" applyAlignment="1">
      <alignment vertical="center" wrapText="1"/>
    </xf>
    <xf numFmtId="0" fontId="12" fillId="18" borderId="80" xfId="3" applyNumberFormat="1" applyFill="1" applyBorder="1" applyAlignment="1" applyProtection="1">
      <alignment horizontal="center" vertical="center"/>
    </xf>
    <xf numFmtId="0" fontId="12" fillId="18" borderId="81" xfId="3" applyNumberFormat="1" applyFill="1" applyBorder="1" applyAlignment="1" applyProtection="1">
      <alignment horizontal="center" vertical="center"/>
    </xf>
  </cellXfs>
  <cellStyles count="8">
    <cellStyle name="Milliers 2" xfId="5"/>
    <cellStyle name="Normal" xfId="0" builtinId="0"/>
    <cellStyle name="Normal 2" xfId="1"/>
    <cellStyle name="Normal 2 2" xfId="6"/>
    <cellStyle name="Normal 2 3" xfId="7"/>
    <cellStyle name="Normal 3" xfId="3"/>
    <cellStyle name="Titre 2" xfId="2"/>
    <cellStyle name="Weekend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</xdr:row>
      <xdr:rowOff>25401</xdr:rowOff>
    </xdr:from>
    <xdr:to>
      <xdr:col>2</xdr:col>
      <xdr:colOff>279400</xdr:colOff>
      <xdr:row>2</xdr:row>
      <xdr:rowOff>55240</xdr:rowOff>
    </xdr:to>
    <xdr:pic>
      <xdr:nvPicPr>
        <xdr:cNvPr id="2" name="Picture 2" descr="Résultat de recherche d'images pour &quot;ac strasbourg&quot;">
          <a:extLst>
            <a:ext uri="{FF2B5EF4-FFF2-40B4-BE49-F238E27FC236}">
              <a16:creationId xmlns:a16="http://schemas.microsoft.com/office/drawing/2014/main" id="{F17FE554-5C5C-4AFA-B77D-96602B4D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39701"/>
          <a:ext cx="850900" cy="804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222250</xdr:colOff>
      <xdr:row>1</xdr:row>
      <xdr:rowOff>3175</xdr:rowOff>
    </xdr:from>
    <xdr:to>
      <xdr:col>4</xdr:col>
      <xdr:colOff>854518</xdr:colOff>
      <xdr:row>1</xdr:row>
      <xdr:rowOff>620197</xdr:rowOff>
    </xdr:to>
    <xdr:pic>
      <xdr:nvPicPr>
        <xdr:cNvPr id="3" name="Picture 2" descr="Résultat de recherche d'images pour &quot;ac strasbourg&quot;">
          <a:extLst>
            <a:ext uri="{FF2B5EF4-FFF2-40B4-BE49-F238E27FC236}">
              <a16:creationId xmlns:a16="http://schemas.microsoft.com/office/drawing/2014/main" id="{1675069F-F9EE-4958-A457-C7A62121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98425"/>
          <a:ext cx="632268" cy="6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127000</xdr:rowOff>
    </xdr:from>
    <xdr:to>
      <xdr:col>10</xdr:col>
      <xdr:colOff>757517</xdr:colOff>
      <xdr:row>2</xdr:row>
      <xdr:rowOff>393700</xdr:rowOff>
    </xdr:to>
    <xdr:pic>
      <xdr:nvPicPr>
        <xdr:cNvPr id="2" name="Picture 2" descr="Résultat de recherche d'images pour &quot;ac strasbourg&quot;">
          <a:extLst>
            <a:ext uri="{FF2B5EF4-FFF2-40B4-BE49-F238E27FC236}">
              <a16:creationId xmlns:a16="http://schemas.microsoft.com/office/drawing/2014/main" id="{020C99EE-36DC-4F69-A803-6B6CE67D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9920" y="127000"/>
          <a:ext cx="1490942" cy="141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0</xdr:rowOff>
    </xdr:from>
    <xdr:to>
      <xdr:col>12</xdr:col>
      <xdr:colOff>757517</xdr:colOff>
      <xdr:row>2</xdr:row>
      <xdr:rowOff>266700</xdr:rowOff>
    </xdr:to>
    <xdr:pic>
      <xdr:nvPicPr>
        <xdr:cNvPr id="2" name="Picture 2" descr="Résultat de recherche d'images pour &quot;ac strasbourg&quot;">
          <a:extLst>
            <a:ext uri="{FF2B5EF4-FFF2-40B4-BE49-F238E27FC236}">
              <a16:creationId xmlns:a16="http://schemas.microsoft.com/office/drawing/2014/main" id="{B3EC9C3B-84BA-44AB-BC48-7B9798AB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660" y="0"/>
          <a:ext cx="1490942" cy="141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127000</xdr:rowOff>
    </xdr:from>
    <xdr:to>
      <xdr:col>10</xdr:col>
      <xdr:colOff>757517</xdr:colOff>
      <xdr:row>2</xdr:row>
      <xdr:rowOff>393700</xdr:rowOff>
    </xdr:to>
    <xdr:pic>
      <xdr:nvPicPr>
        <xdr:cNvPr id="2" name="Picture 2" descr="Résultat de recherche d'images pour &quot;ac strasbourg&quot;">
          <a:extLst>
            <a:ext uri="{FF2B5EF4-FFF2-40B4-BE49-F238E27FC236}">
              <a16:creationId xmlns:a16="http://schemas.microsoft.com/office/drawing/2014/main" id="{7B297D06-D12C-4501-B23B-119F14F1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27000"/>
          <a:ext cx="1490942" cy="14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0</xdr:rowOff>
    </xdr:from>
    <xdr:to>
      <xdr:col>12</xdr:col>
      <xdr:colOff>757517</xdr:colOff>
      <xdr:row>2</xdr:row>
      <xdr:rowOff>266700</xdr:rowOff>
    </xdr:to>
    <xdr:pic>
      <xdr:nvPicPr>
        <xdr:cNvPr id="156" name="Picture 2" descr="Résultat de recherche d'images pour &quot;ac strasbourg&quot;">
          <a:extLst>
            <a:ext uri="{FF2B5EF4-FFF2-40B4-BE49-F238E27FC236}">
              <a16:creationId xmlns:a16="http://schemas.microsoft.com/office/drawing/2014/main" id="{F6A446A0-6E78-4767-9B18-FBE044C9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5525" y="0"/>
          <a:ext cx="1481418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468087</xdr:colOff>
      <xdr:row>0</xdr:row>
      <xdr:rowOff>43544</xdr:rowOff>
    </xdr:from>
    <xdr:to>
      <xdr:col>27</xdr:col>
      <xdr:colOff>149149</xdr:colOff>
      <xdr:row>3</xdr:row>
      <xdr:rowOff>468087</xdr:rowOff>
    </xdr:to>
    <xdr:pic>
      <xdr:nvPicPr>
        <xdr:cNvPr id="3" name="Picture 2" descr="Résultat de recherche d'images pour &quot;ac strasbourg&quot;">
          <a:extLst>
            <a:ext uri="{FF2B5EF4-FFF2-40B4-BE49-F238E27FC236}">
              <a16:creationId xmlns:a16="http://schemas.microsoft.com/office/drawing/2014/main" id="{3AF1DA14-851F-4FD3-890D-1AEA7A1C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7767" y="43544"/>
          <a:ext cx="1746082" cy="1651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315687</xdr:colOff>
      <xdr:row>0</xdr:row>
      <xdr:rowOff>94344</xdr:rowOff>
    </xdr:from>
    <xdr:to>
      <xdr:col>26</xdr:col>
      <xdr:colOff>475721</xdr:colOff>
      <xdr:row>3</xdr:row>
      <xdr:rowOff>518887</xdr:rowOff>
    </xdr:to>
    <xdr:pic>
      <xdr:nvPicPr>
        <xdr:cNvPr id="3" name="Picture 2" descr="Résultat de recherche d'images pour &quot;ac strasbourg&quot;">
          <a:extLst>
            <a:ext uri="{FF2B5EF4-FFF2-40B4-BE49-F238E27FC236}">
              <a16:creationId xmlns:a16="http://schemas.microsoft.com/office/drawing/2014/main" id="{63FA130A-1923-4DB0-87C5-962159DE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8287" y="94344"/>
          <a:ext cx="1734834" cy="1643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468087</xdr:colOff>
      <xdr:row>0</xdr:row>
      <xdr:rowOff>104504</xdr:rowOff>
    </xdr:from>
    <xdr:to>
      <xdr:col>26</xdr:col>
      <xdr:colOff>3811</xdr:colOff>
      <xdr:row>3</xdr:row>
      <xdr:rowOff>475803</xdr:rowOff>
    </xdr:to>
    <xdr:pic>
      <xdr:nvPicPr>
        <xdr:cNvPr id="2" name="Picture 2" descr="Résultat de recherche d'images pour &quot;ac strasbourg&quot;">
          <a:extLst>
            <a:ext uri="{FF2B5EF4-FFF2-40B4-BE49-F238E27FC236}">
              <a16:creationId xmlns:a16="http://schemas.microsoft.com/office/drawing/2014/main" id="{DC0D9834-1029-4D48-A39D-8621E620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4807" y="104504"/>
          <a:ext cx="2198914" cy="2169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498568</xdr:colOff>
      <xdr:row>0</xdr:row>
      <xdr:rowOff>0</xdr:rowOff>
    </xdr:from>
    <xdr:to>
      <xdr:col>21</xdr:col>
      <xdr:colOff>427414</xdr:colOff>
      <xdr:row>3</xdr:row>
      <xdr:rowOff>350520</xdr:rowOff>
    </xdr:to>
    <xdr:pic>
      <xdr:nvPicPr>
        <xdr:cNvPr id="2" name="Picture 2" descr="Résultat de recherche d'images pour &quot;ac strasbourg&quot;">
          <a:extLst>
            <a:ext uri="{FF2B5EF4-FFF2-40B4-BE49-F238E27FC236}">
              <a16:creationId xmlns:a16="http://schemas.microsoft.com/office/drawing/2014/main" id="{1CBE3EB6-847F-43A7-9C74-51D61142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0488" y="0"/>
          <a:ext cx="1513806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ebchef/cap%20cuisine%20renov&#233;%202016/CAP%20HCR%20grille%20d'&#233;valuation%20DUMAS%20janvi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e61020043cbee68/CAP%20CUISINE%20grille%20d'&#233;valuation%20DUMAS%20session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équipe pédago+classe"/>
      <sheetName val="EP1 oral"/>
      <sheetName val="EP1 écrit (technologie)"/>
      <sheetName val="EP1 écrit (Gestion)"/>
      <sheetName val="EP1 écrit (SA)"/>
      <sheetName val="EP1 écrit (synthèse)"/>
      <sheetName val="EP2 pratique hôtellerie"/>
      <sheetName val="EP2 pratique café-brasserie"/>
      <sheetName val="EP2 pratique restaurant"/>
      <sheetName val="EP2 pratique Synthèse"/>
      <sheetName val="EP2 PFMP SE3"/>
      <sheetName val="feuille de signature"/>
      <sheetName val="Grille récapitulative"/>
    </sheetNames>
    <sheetDataSet>
      <sheetData sheetId="0"/>
      <sheetData sheetId="1">
        <row r="2">
          <cell r="B2" t="str">
            <v>lycée Alexandre DUMAS 
2 Rue Eugénie Brazier, 
67404 Illkirch-Graffenstaden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équipe pédago+classe"/>
      <sheetName val="EP1 oral"/>
      <sheetName val="EP1 écrit (technologie)"/>
      <sheetName val="EP1 écrit (Gestion)"/>
      <sheetName val="EP1 écrit (SA)"/>
      <sheetName val="EP1 écrit (synthèse)"/>
      <sheetName val="EP2 pratique SE1 PROF"/>
      <sheetName val="EP2 pratique SE2 PROF"/>
      <sheetName val="EP2 pratique SE1 et SE2"/>
      <sheetName val="EP2 PFMP SE3"/>
      <sheetName val="feuille de signature"/>
      <sheetName val="Grille récapitulative1"/>
    </sheetNames>
    <sheetDataSet>
      <sheetData sheetId="0"/>
      <sheetData sheetId="1">
        <row r="2">
          <cell r="B2" t="str">
            <v>lycée Alexandre DUMAS 
2 Rue Eugénie Brazier, 
67404 Illkirch-Graffenstaden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topLeftCell="A13" zoomScale="60" zoomScaleNormal="100" workbookViewId="0">
      <selection activeCell="D18" sqref="D18:M18"/>
    </sheetView>
  </sheetViews>
  <sheetFormatPr baseColWidth="10" defaultColWidth="11.42578125" defaultRowHeight="15" x14ac:dyDescent="0.25"/>
  <cols>
    <col min="1" max="1" width="2.5703125" style="72" customWidth="1"/>
    <col min="2" max="2" width="11.42578125" style="72"/>
    <col min="3" max="3" width="10.28515625" style="72" customWidth="1"/>
    <col min="4" max="4" width="13.28515625" style="72" customWidth="1"/>
    <col min="5" max="5" width="18.7109375" style="72" customWidth="1"/>
    <col min="6" max="8" width="11.42578125" style="72"/>
    <col min="9" max="9" width="10.85546875" style="72" customWidth="1"/>
    <col min="10" max="10" width="20.28515625" style="72" customWidth="1"/>
    <col min="11" max="11" width="16.7109375" style="72" customWidth="1"/>
    <col min="12" max="13" width="11.42578125" style="72"/>
    <col min="14" max="14" width="2.28515625" style="72" customWidth="1"/>
    <col min="15" max="16384" width="11.42578125" style="72"/>
  </cols>
  <sheetData>
    <row r="1" spans="1:14" ht="9" customHeight="1" x14ac:dyDescent="0.25"/>
    <row r="2" spans="1:14" s="83" customFormat="1" ht="60.6" customHeight="1" x14ac:dyDescent="0.25">
      <c r="A2" s="72"/>
      <c r="B2" s="72"/>
      <c r="C2" s="72"/>
      <c r="D2" s="224" t="s">
        <v>0</v>
      </c>
      <c r="E2" s="224"/>
      <c r="F2" s="225"/>
      <c r="G2" s="225"/>
      <c r="H2" s="225"/>
      <c r="I2" s="225"/>
      <c r="J2" s="225"/>
      <c r="K2" s="223" t="s">
        <v>1</v>
      </c>
      <c r="L2" s="223"/>
      <c r="M2" s="220">
        <v>2021</v>
      </c>
      <c r="N2" s="72"/>
    </row>
    <row r="3" spans="1:14" s="83" customFormat="1" ht="23.4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74" customFormat="1" ht="27" x14ac:dyDescent="0.35">
      <c r="B4" s="76" t="s">
        <v>2</v>
      </c>
      <c r="C4" s="75" t="s">
        <v>3</v>
      </c>
      <c r="J4" s="228" t="s">
        <v>4</v>
      </c>
      <c r="K4" s="228"/>
      <c r="L4" s="226" t="s">
        <v>180</v>
      </c>
      <c r="M4" s="226"/>
      <c r="N4" s="72"/>
    </row>
    <row r="5" spans="1:14" ht="5.45" customHeight="1" x14ac:dyDescent="0.25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x14ac:dyDescent="0.25">
      <c r="D6" s="72" t="s">
        <v>5</v>
      </c>
      <c r="F6" s="72" t="s">
        <v>6</v>
      </c>
    </row>
    <row r="7" spans="1:14" ht="5.25" customHeight="1" x14ac:dyDescent="0.25"/>
    <row r="8" spans="1:14" ht="15" customHeight="1" x14ac:dyDescent="0.25">
      <c r="B8" s="79" t="s">
        <v>7</v>
      </c>
      <c r="D8" s="72" t="s">
        <v>8</v>
      </c>
      <c r="F8" s="72" t="s">
        <v>9</v>
      </c>
    </row>
    <row r="9" spans="1:14" x14ac:dyDescent="0.25">
      <c r="B9" s="79" t="s">
        <v>7</v>
      </c>
      <c r="D9" s="72" t="s">
        <v>10</v>
      </c>
      <c r="F9" s="72" t="s">
        <v>11</v>
      </c>
      <c r="J9" s="78"/>
    </row>
    <row r="10" spans="1:14" x14ac:dyDescent="0.25">
      <c r="B10" s="79" t="s">
        <v>7</v>
      </c>
      <c r="D10" s="72" t="s">
        <v>12</v>
      </c>
      <c r="F10" s="72" t="s">
        <v>13</v>
      </c>
      <c r="J10" s="78"/>
    </row>
    <row r="11" spans="1:14" x14ac:dyDescent="0.25">
      <c r="B11" s="79" t="s">
        <v>7</v>
      </c>
      <c r="D11" s="72" t="s">
        <v>14</v>
      </c>
      <c r="F11" s="72" t="s">
        <v>15</v>
      </c>
      <c r="J11" s="78"/>
    </row>
    <row r="12" spans="1:14" x14ac:dyDescent="0.25">
      <c r="B12" s="79" t="s">
        <v>7</v>
      </c>
      <c r="D12" s="72" t="s">
        <v>16</v>
      </c>
    </row>
    <row r="13" spans="1:14" s="77" customFormat="1" ht="88.5" customHeight="1" x14ac:dyDescent="0.25">
      <c r="C13" s="227" t="s">
        <v>178</v>
      </c>
      <c r="D13" s="227"/>
      <c r="E13" s="227"/>
      <c r="F13" s="227"/>
      <c r="G13" s="227"/>
      <c r="H13" s="227"/>
      <c r="I13" s="227"/>
      <c r="J13" s="227"/>
      <c r="K13" s="227"/>
      <c r="L13" s="227"/>
    </row>
    <row r="14" spans="1:14" s="74" customFormat="1" ht="27" x14ac:dyDescent="0.35">
      <c r="B14" s="76" t="s">
        <v>2</v>
      </c>
      <c r="C14" s="75" t="s">
        <v>179</v>
      </c>
    </row>
    <row r="15" spans="1:14" ht="6.6" customHeight="1" x14ac:dyDescent="0.25"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x14ac:dyDescent="0.25">
      <c r="C16" s="72" t="s">
        <v>17</v>
      </c>
    </row>
    <row r="17" spans="2:14" x14ac:dyDescent="0.25">
      <c r="D17" s="72" t="s">
        <v>18</v>
      </c>
    </row>
    <row r="18" spans="2:14" ht="33.75" customHeight="1" x14ac:dyDescent="0.25">
      <c r="D18" s="371" t="s">
        <v>186</v>
      </c>
      <c r="E18" s="371"/>
      <c r="F18" s="371"/>
      <c r="G18" s="371"/>
      <c r="H18" s="371"/>
      <c r="I18" s="371"/>
      <c r="J18" s="371"/>
      <c r="K18" s="371"/>
      <c r="L18" s="371"/>
      <c r="M18" s="371"/>
    </row>
    <row r="20" spans="2:14" x14ac:dyDescent="0.25">
      <c r="C20" s="72" t="s">
        <v>19</v>
      </c>
    </row>
    <row r="21" spans="2:14" ht="39.75" customHeight="1" x14ac:dyDescent="0.25">
      <c r="D21" s="371" t="s">
        <v>185</v>
      </c>
      <c r="E21" s="371"/>
      <c r="F21" s="371"/>
      <c r="G21" s="371"/>
      <c r="H21" s="371"/>
      <c r="I21" s="371"/>
      <c r="J21" s="371"/>
      <c r="K21" s="371"/>
      <c r="L21" s="371"/>
      <c r="M21" s="371"/>
    </row>
    <row r="22" spans="2:14" s="74" customFormat="1" ht="27" x14ac:dyDescent="0.35">
      <c r="B22" s="76" t="s">
        <v>2</v>
      </c>
      <c r="C22" s="75" t="s">
        <v>181</v>
      </c>
    </row>
    <row r="23" spans="2:14" ht="6.6" customHeight="1" x14ac:dyDescent="0.25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2:14" x14ac:dyDescent="0.25">
      <c r="C24" s="72" t="s">
        <v>182</v>
      </c>
    </row>
    <row r="26" spans="2:14" x14ac:dyDescent="0.25">
      <c r="D26" s="72" t="s">
        <v>183</v>
      </c>
    </row>
    <row r="27" spans="2:14" x14ac:dyDescent="0.25">
      <c r="D27" s="72" t="s">
        <v>184</v>
      </c>
    </row>
  </sheetData>
  <sheetProtection selectLockedCells="1"/>
  <mergeCells count="8">
    <mergeCell ref="D21:M21"/>
    <mergeCell ref="D18:M18"/>
    <mergeCell ref="K2:L2"/>
    <mergeCell ref="D2:E2"/>
    <mergeCell ref="F2:J2"/>
    <mergeCell ref="L4:M4"/>
    <mergeCell ref="C13:L13"/>
    <mergeCell ref="J4:K4"/>
  </mergeCells>
  <pageMargins left="0.7" right="0.7" top="0.75" bottom="0.75" header="0.3" footer="0.3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view="pageBreakPreview" zoomScaleNormal="100" zoomScaleSheetLayoutView="100" workbookViewId="0">
      <pane ySplit="6" topLeftCell="A7" activePane="bottomLeft" state="frozen"/>
      <selection pane="bottomLeft" activeCell="C7" sqref="C7"/>
    </sheetView>
  </sheetViews>
  <sheetFormatPr baseColWidth="10" defaultColWidth="11.42578125" defaultRowHeight="15" x14ac:dyDescent="0.25"/>
  <cols>
    <col min="2" max="2" width="27.42578125" customWidth="1"/>
    <col min="3" max="3" width="35.7109375" customWidth="1"/>
    <col min="4" max="4" width="20" customWidth="1"/>
    <col min="5" max="5" width="17.5703125" bestFit="1" customWidth="1"/>
  </cols>
  <sheetData>
    <row r="1" spans="1:21" s="34" customFormat="1" ht="7.9" customHeight="1" thickBot="1" x14ac:dyDescent="0.25">
      <c r="F1" s="159"/>
      <c r="G1" s="159"/>
      <c r="H1" s="159"/>
      <c r="I1" s="159"/>
      <c r="J1" s="159"/>
      <c r="K1" s="159"/>
      <c r="L1" s="159"/>
      <c r="M1" s="159"/>
      <c r="N1" s="159"/>
      <c r="O1" s="169"/>
      <c r="P1" s="166"/>
      <c r="Q1" s="166"/>
      <c r="R1" s="166"/>
      <c r="S1" s="166"/>
      <c r="T1" s="166"/>
      <c r="U1" s="167"/>
    </row>
    <row r="2" spans="1:21" s="34" customFormat="1" ht="49.9" customHeight="1" thickBot="1" x14ac:dyDescent="0.25">
      <c r="A2" s="375" t="s">
        <v>189</v>
      </c>
      <c r="B2" s="376"/>
      <c r="C2" s="376"/>
      <c r="D2" s="376"/>
      <c r="E2" s="377"/>
      <c r="F2" s="159"/>
      <c r="G2" s="159"/>
      <c r="I2" s="159"/>
      <c r="J2" s="159"/>
      <c r="K2" s="159"/>
      <c r="L2" s="159"/>
      <c r="M2" s="159"/>
      <c r="N2" s="159"/>
      <c r="O2" s="160"/>
      <c r="P2" s="168"/>
      <c r="Q2" s="168"/>
      <c r="R2" s="168"/>
      <c r="T2" s="167"/>
      <c r="U2" s="167"/>
    </row>
    <row r="3" spans="1:21" s="34" customFormat="1" ht="15" customHeight="1" thickBot="1" x14ac:dyDescent="0.25">
      <c r="A3" s="296" t="s">
        <v>78</v>
      </c>
      <c r="B3" s="297"/>
      <c r="C3" s="298">
        <f>'PFMP CAP-cuisine'!F2</f>
        <v>2021</v>
      </c>
      <c r="D3" s="299"/>
      <c r="E3" s="300"/>
      <c r="F3" s="170"/>
      <c r="G3" s="170"/>
      <c r="H3" s="170"/>
      <c r="I3" s="171"/>
      <c r="J3" s="171"/>
      <c r="K3" s="171"/>
      <c r="L3" s="171"/>
      <c r="M3" s="171"/>
      <c r="N3" s="171"/>
      <c r="O3" s="171"/>
      <c r="P3" s="167"/>
      <c r="Q3" s="167"/>
      <c r="R3" s="167"/>
      <c r="S3" s="167"/>
      <c r="T3" s="167"/>
      <c r="U3" s="167"/>
    </row>
    <row r="4" spans="1:21" s="34" customFormat="1" ht="43.9" customHeight="1" thickBot="1" x14ac:dyDescent="0.25">
      <c r="A4" s="301" t="s">
        <v>79</v>
      </c>
      <c r="B4" s="302"/>
      <c r="C4" s="287">
        <f>'PFMP CAP-cuisine'!B2</f>
        <v>0</v>
      </c>
      <c r="D4" s="369"/>
      <c r="E4" s="370"/>
      <c r="F4" s="172"/>
      <c r="H4" s="172"/>
      <c r="I4" s="173"/>
      <c r="J4" s="173"/>
      <c r="K4" s="173"/>
      <c r="L4" s="173"/>
      <c r="M4" s="173"/>
      <c r="N4" s="173"/>
      <c r="O4" s="173"/>
      <c r="P4" s="161"/>
      <c r="Q4" s="161"/>
      <c r="R4" s="161"/>
      <c r="S4" s="161"/>
      <c r="T4" s="161"/>
      <c r="U4" s="167"/>
    </row>
    <row r="5" spans="1:21" s="1" customFormat="1" ht="15.75" thickBot="1" x14ac:dyDescent="0.3">
      <c r="D5" s="1" t="str">
        <f>Présentation!L4</f>
        <v>Version 6 - mai 2021</v>
      </c>
    </row>
    <row r="6" spans="1:21" ht="52.15" customHeight="1" thickBot="1" x14ac:dyDescent="0.3">
      <c r="A6" s="152" t="s">
        <v>169</v>
      </c>
      <c r="B6" s="188" t="s">
        <v>170</v>
      </c>
      <c r="C6" s="188" t="s">
        <v>171</v>
      </c>
      <c r="D6" s="190" t="s">
        <v>28</v>
      </c>
      <c r="E6" s="190" t="s">
        <v>190</v>
      </c>
    </row>
    <row r="7" spans="1:21" ht="25.9" customHeight="1" x14ac:dyDescent="0.25">
      <c r="A7" s="192"/>
      <c r="B7" s="194"/>
      <c r="C7" s="195"/>
      <c r="D7" s="195"/>
      <c r="E7" s="196"/>
    </row>
    <row r="8" spans="1:21" ht="25.9" customHeight="1" x14ac:dyDescent="0.25">
      <c r="A8" s="191"/>
      <c r="B8" s="197"/>
      <c r="C8" s="198"/>
      <c r="D8" s="198"/>
      <c r="E8" s="199"/>
    </row>
    <row r="9" spans="1:21" ht="25.9" customHeight="1" x14ac:dyDescent="0.25">
      <c r="A9" s="191"/>
      <c r="B9" s="197"/>
      <c r="C9" s="198"/>
      <c r="D9" s="198"/>
      <c r="E9" s="199"/>
    </row>
    <row r="10" spans="1:21" ht="25.9" customHeight="1" x14ac:dyDescent="0.25">
      <c r="A10" s="191"/>
      <c r="B10" s="197"/>
      <c r="C10" s="198"/>
      <c r="D10" s="198"/>
      <c r="E10" s="199"/>
    </row>
    <row r="11" spans="1:21" ht="25.9" customHeight="1" x14ac:dyDescent="0.25">
      <c r="A11" s="191"/>
      <c r="B11" s="197"/>
      <c r="C11" s="198"/>
      <c r="D11" s="198"/>
      <c r="E11" s="199"/>
    </row>
    <row r="12" spans="1:21" ht="25.9" customHeight="1" x14ac:dyDescent="0.25">
      <c r="A12" s="191"/>
      <c r="B12" s="197"/>
      <c r="C12" s="198"/>
      <c r="D12" s="198"/>
      <c r="E12" s="199"/>
    </row>
    <row r="13" spans="1:21" ht="25.9" customHeight="1" x14ac:dyDescent="0.25">
      <c r="A13" s="191"/>
      <c r="B13" s="197"/>
      <c r="C13" s="198"/>
      <c r="D13" s="198"/>
      <c r="E13" s="199"/>
    </row>
    <row r="14" spans="1:21" ht="25.9" customHeight="1" x14ac:dyDescent="0.25">
      <c r="A14" s="191"/>
      <c r="B14" s="197"/>
      <c r="C14" s="198"/>
      <c r="D14" s="198"/>
      <c r="E14" s="199"/>
    </row>
    <row r="15" spans="1:21" ht="25.9" customHeight="1" x14ac:dyDescent="0.25">
      <c r="A15" s="191"/>
      <c r="B15" s="197"/>
      <c r="C15" s="198"/>
      <c r="D15" s="198"/>
      <c r="E15" s="199"/>
    </row>
    <row r="16" spans="1:21" ht="25.9" customHeight="1" x14ac:dyDescent="0.25">
      <c r="A16" s="191"/>
      <c r="B16" s="197"/>
      <c r="C16" s="198"/>
      <c r="D16" s="198"/>
      <c r="E16" s="199"/>
    </row>
    <row r="17" spans="1:5" ht="25.9" customHeight="1" x14ac:dyDescent="0.25">
      <c r="A17" s="191"/>
      <c r="B17" s="197"/>
      <c r="C17" s="198"/>
      <c r="D17" s="198"/>
      <c r="E17" s="199"/>
    </row>
    <row r="18" spans="1:5" ht="25.9" customHeight="1" x14ac:dyDescent="0.25">
      <c r="A18" s="191"/>
      <c r="B18" s="197"/>
      <c r="C18" s="198"/>
      <c r="D18" s="198"/>
      <c r="E18" s="199"/>
    </row>
    <row r="19" spans="1:5" ht="25.9" customHeight="1" x14ac:dyDescent="0.25">
      <c r="A19" s="191"/>
      <c r="B19" s="197"/>
      <c r="C19" s="198"/>
      <c r="D19" s="198"/>
      <c r="E19" s="199"/>
    </row>
    <row r="20" spans="1:5" ht="25.9" customHeight="1" x14ac:dyDescent="0.25">
      <c r="A20" s="191"/>
      <c r="B20" s="197"/>
      <c r="C20" s="198"/>
      <c r="D20" s="198"/>
      <c r="E20" s="199"/>
    </row>
    <row r="21" spans="1:5" ht="25.9" customHeight="1" x14ac:dyDescent="0.25">
      <c r="A21" s="191"/>
      <c r="B21" s="197"/>
      <c r="C21" s="198"/>
      <c r="D21" s="198"/>
      <c r="E21" s="199"/>
    </row>
    <row r="22" spans="1:5" ht="25.9" customHeight="1" x14ac:dyDescent="0.25">
      <c r="A22" s="191"/>
      <c r="B22" s="197"/>
      <c r="C22" s="198"/>
      <c r="D22" s="198"/>
      <c r="E22" s="199"/>
    </row>
    <row r="23" spans="1:5" ht="25.9" customHeight="1" x14ac:dyDescent="0.25">
      <c r="A23" s="191"/>
      <c r="B23" s="197"/>
      <c r="C23" s="198"/>
      <c r="D23" s="198"/>
      <c r="E23" s="199"/>
    </row>
    <row r="24" spans="1:5" ht="25.9" customHeight="1" x14ac:dyDescent="0.25">
      <c r="A24" s="191"/>
      <c r="B24" s="197"/>
      <c r="C24" s="198"/>
      <c r="D24" s="198"/>
      <c r="E24" s="199"/>
    </row>
    <row r="25" spans="1:5" ht="25.9" customHeight="1" x14ac:dyDescent="0.25">
      <c r="A25" s="191"/>
      <c r="B25" s="197"/>
      <c r="C25" s="198"/>
      <c r="D25" s="198"/>
      <c r="E25" s="199"/>
    </row>
    <row r="26" spans="1:5" ht="25.9" customHeight="1" x14ac:dyDescent="0.25">
      <c r="A26" s="191"/>
      <c r="B26" s="197"/>
      <c r="C26" s="198"/>
      <c r="D26" s="198"/>
      <c r="E26" s="199"/>
    </row>
    <row r="27" spans="1:5" ht="25.9" customHeight="1" x14ac:dyDescent="0.25">
      <c r="A27" s="191"/>
      <c r="B27" s="197"/>
      <c r="C27" s="198"/>
      <c r="D27" s="198"/>
      <c r="E27" s="199"/>
    </row>
    <row r="28" spans="1:5" ht="25.9" customHeight="1" x14ac:dyDescent="0.25">
      <c r="A28" s="191"/>
      <c r="B28" s="197"/>
      <c r="C28" s="198"/>
      <c r="D28" s="198"/>
      <c r="E28" s="199"/>
    </row>
    <row r="29" spans="1:5" ht="25.9" customHeight="1" x14ac:dyDescent="0.25">
      <c r="A29" s="191"/>
      <c r="B29" s="197"/>
      <c r="C29" s="198"/>
      <c r="D29" s="198"/>
      <c r="E29" s="199"/>
    </row>
    <row r="30" spans="1:5" ht="25.9" customHeight="1" x14ac:dyDescent="0.25">
      <c r="A30" s="191"/>
      <c r="B30" s="197"/>
      <c r="C30" s="198"/>
      <c r="D30" s="198"/>
      <c r="E30" s="199"/>
    </row>
    <row r="31" spans="1:5" ht="25.9" customHeight="1" thickBot="1" x14ac:dyDescent="0.3">
      <c r="A31" s="193"/>
      <c r="B31" s="200"/>
      <c r="C31" s="201"/>
      <c r="D31" s="201"/>
      <c r="E31" s="202"/>
    </row>
  </sheetData>
  <sheetProtection algorithmName="SHA-512" hashValue="+kSUWn56FfPe5RMbQ/087Kc7q5+yDehyDBnNmSg6b3VtvDuvGGxu3kcXwRulBAXwWQ3tYkCRWueK/uW3as4KLg==" saltValue="mgtj85L6Nq8YYcDKS2zQyA==" spinCount="100000" sheet="1" objects="1" scenarios="1" selectLockedCells="1"/>
  <mergeCells count="5">
    <mergeCell ref="A3:B3"/>
    <mergeCell ref="A4:B4"/>
    <mergeCell ref="C3:E3"/>
    <mergeCell ref="C4:E4"/>
    <mergeCell ref="A2:D2"/>
  </mergeCells>
  <dataValidations count="1">
    <dataValidation type="list" allowBlank="1" showInputMessage="1" showErrorMessage="1" sqref="A7:A31">
      <formula1>",, ,CAP - HCR,CAP - Cuisine,BEP - CSR,BEP - Cuisine,BACPRO - CSR,BACPRO - Cuisine"</formula1>
    </dataValidation>
  </dataValidations>
  <pageMargins left="0.7" right="0.7" top="0.75" bottom="0.75" header="0.3" footer="0.3"/>
  <pageSetup paperSize="9" scale="78" fitToHeight="0" orientation="portrait" horizontalDpi="300" verticalDpi="300" r:id="rId1"/>
  <headerFooter>
    <oddHeader>&amp;CTableau de synthèse des notes</oddHeader>
    <oddFooter>&amp;CGrille récapitulative - Académie de Strasbourg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49"/>
  <sheetViews>
    <sheetView showGridLines="0" showRuler="0" view="pageBreakPreview" zoomScale="60" zoomScaleNormal="80" zoomScalePageLayoutView="69" workbookViewId="0">
      <selection activeCell="A6" sqref="A6"/>
    </sheetView>
  </sheetViews>
  <sheetFormatPr baseColWidth="10" defaultColWidth="11.42578125" defaultRowHeight="12.75" x14ac:dyDescent="0.2"/>
  <cols>
    <col min="1" max="1" width="33.85546875" style="83" customWidth="1"/>
    <col min="2" max="2" width="3.85546875" style="83" customWidth="1"/>
    <col min="3" max="3" width="10.5703125" style="83" customWidth="1"/>
    <col min="4" max="4" width="21.7109375" style="84" customWidth="1"/>
    <col min="5" max="5" width="14.28515625" style="83" customWidth="1"/>
    <col min="6" max="6" width="15.7109375" style="83" customWidth="1"/>
    <col min="7" max="7" width="14.28515625" style="83" customWidth="1"/>
    <col min="8" max="8" width="15.7109375" style="83" customWidth="1"/>
    <col min="9" max="9" width="15.140625" style="83" customWidth="1"/>
    <col min="10" max="10" width="17.7109375" style="83" customWidth="1"/>
    <col min="11" max="11" width="11.42578125" style="83"/>
    <col min="12" max="12" width="30.28515625" style="83" customWidth="1"/>
    <col min="13" max="16384" width="11.42578125" style="83"/>
  </cols>
  <sheetData>
    <row r="1" spans="1:12" ht="42" customHeight="1" x14ac:dyDescent="0.2">
      <c r="A1" s="237" t="s">
        <v>20</v>
      </c>
      <c r="B1" s="237"/>
      <c r="C1" s="237"/>
      <c r="D1" s="237"/>
      <c r="E1" s="237"/>
      <c r="F1" s="237"/>
      <c r="G1" s="83" t="str">
        <f>Présentation!L4</f>
        <v>Version 6 - mai 2021</v>
      </c>
      <c r="J1" s="91"/>
      <c r="K1" s="91"/>
      <c r="L1" s="91"/>
    </row>
    <row r="2" spans="1:12" ht="48.6" customHeight="1" thickBot="1" x14ac:dyDescent="0.25">
      <c r="A2" s="92" t="s">
        <v>0</v>
      </c>
      <c r="B2" s="238">
        <f>Présentation!F2</f>
        <v>0</v>
      </c>
      <c r="C2" s="238"/>
      <c r="D2" s="238"/>
      <c r="E2" s="221" t="s">
        <v>1</v>
      </c>
      <c r="F2" s="189">
        <f>Présentation!M2</f>
        <v>2021</v>
      </c>
      <c r="G2" s="93"/>
      <c r="H2" s="91"/>
      <c r="I2" s="91"/>
      <c r="J2" s="91"/>
      <c r="K2" s="91"/>
      <c r="L2" s="91"/>
    </row>
    <row r="3" spans="1:12" ht="42" customHeight="1" thickBot="1" x14ac:dyDescent="0.25">
      <c r="A3" s="239" t="s">
        <v>21</v>
      </c>
      <c r="B3" s="240"/>
      <c r="C3" s="240"/>
      <c r="D3" s="240"/>
      <c r="E3" s="94">
        <f>F2-2</f>
        <v>2019</v>
      </c>
      <c r="F3" s="95">
        <f>F2-1</f>
        <v>2020</v>
      </c>
      <c r="G3" s="94">
        <f>F2-1</f>
        <v>2020</v>
      </c>
      <c r="H3" s="95">
        <f>F2</f>
        <v>2021</v>
      </c>
      <c r="I3" s="91"/>
      <c r="J3" s="91"/>
      <c r="K3" s="91"/>
      <c r="L3" s="91"/>
    </row>
    <row r="4" spans="1:12" ht="25.9" customHeight="1" x14ac:dyDescent="0.2">
      <c r="A4" s="241" t="s">
        <v>22</v>
      </c>
      <c r="B4" s="241"/>
      <c r="C4" s="242" t="s">
        <v>23</v>
      </c>
      <c r="D4" s="98" t="s">
        <v>24</v>
      </c>
      <c r="E4" s="229" t="s">
        <v>25</v>
      </c>
      <c r="F4" s="230"/>
      <c r="G4" s="229" t="s">
        <v>26</v>
      </c>
      <c r="H4" s="230"/>
      <c r="I4" s="231" t="s">
        <v>27</v>
      </c>
      <c r="J4" s="233" t="s">
        <v>191</v>
      </c>
      <c r="K4" s="235" t="s">
        <v>28</v>
      </c>
      <c r="L4" s="235" t="s">
        <v>29</v>
      </c>
    </row>
    <row r="5" spans="1:12" s="85" customFormat="1" ht="38.450000000000003" customHeight="1" x14ac:dyDescent="0.25">
      <c r="A5" s="241"/>
      <c r="B5" s="241"/>
      <c r="C5" s="242"/>
      <c r="D5" s="99" t="s">
        <v>30</v>
      </c>
      <c r="E5" s="100" t="s">
        <v>31</v>
      </c>
      <c r="F5" s="101" t="s">
        <v>32</v>
      </c>
      <c r="G5" s="100" t="s">
        <v>31</v>
      </c>
      <c r="H5" s="101" t="s">
        <v>32</v>
      </c>
      <c r="I5" s="232"/>
      <c r="J5" s="234"/>
      <c r="K5" s="236"/>
      <c r="L5" s="236"/>
    </row>
    <row r="6" spans="1:12" s="85" customFormat="1" ht="25.9" customHeight="1" x14ac:dyDescent="0.25">
      <c r="A6" s="203" t="s">
        <v>172</v>
      </c>
      <c r="B6" s="106">
        <v>1</v>
      </c>
      <c r="C6" s="107"/>
      <c r="D6" s="214"/>
      <c r="E6" s="211"/>
      <c r="F6" s="212"/>
      <c r="G6" s="211"/>
      <c r="H6" s="212"/>
      <c r="I6" s="378">
        <f>SUM(E6,G6)</f>
        <v>0</v>
      </c>
      <c r="J6" s="215">
        <v>5</v>
      </c>
      <c r="K6" s="379">
        <f>J6-I6</f>
        <v>5</v>
      </c>
      <c r="L6" s="215"/>
    </row>
    <row r="7" spans="1:12" s="85" customFormat="1" ht="25.9" customHeight="1" x14ac:dyDescent="0.25">
      <c r="A7" s="203" t="s">
        <v>173</v>
      </c>
      <c r="B7" s="87">
        <v>2</v>
      </c>
      <c r="C7" s="90"/>
      <c r="D7" s="214"/>
      <c r="E7" s="211"/>
      <c r="F7" s="212"/>
      <c r="G7" s="211"/>
      <c r="H7" s="212"/>
      <c r="I7" s="378">
        <f>SUM(E7,G7)</f>
        <v>0</v>
      </c>
      <c r="J7" s="215">
        <v>5</v>
      </c>
      <c r="K7" s="379">
        <f>J7-I7</f>
        <v>5</v>
      </c>
      <c r="L7" s="215"/>
    </row>
    <row r="8" spans="1:12" s="85" customFormat="1" ht="25.9" customHeight="1" x14ac:dyDescent="0.25">
      <c r="A8" s="203" t="s">
        <v>174</v>
      </c>
      <c r="B8" s="86">
        <v>3</v>
      </c>
      <c r="C8" s="89"/>
      <c r="D8" s="214"/>
      <c r="E8" s="211"/>
      <c r="F8" s="212"/>
      <c r="G8" s="211"/>
      <c r="H8" s="212"/>
      <c r="I8" s="378">
        <f t="shared" ref="I8:I49" si="0">SUM(E8,G8)</f>
        <v>0</v>
      </c>
      <c r="J8" s="215">
        <v>5</v>
      </c>
      <c r="K8" s="379">
        <f t="shared" ref="K8:K49" si="1">J8-I8</f>
        <v>5</v>
      </c>
      <c r="L8" s="215"/>
    </row>
    <row r="9" spans="1:12" s="85" customFormat="1" ht="25.9" customHeight="1" x14ac:dyDescent="0.25">
      <c r="A9" s="203" t="s">
        <v>175</v>
      </c>
      <c r="B9" s="87">
        <v>4</v>
      </c>
      <c r="C9" s="90"/>
      <c r="D9" s="214"/>
      <c r="E9" s="211"/>
      <c r="F9" s="212"/>
      <c r="G9" s="211"/>
      <c r="H9" s="212"/>
      <c r="I9" s="378">
        <f t="shared" si="0"/>
        <v>0</v>
      </c>
      <c r="J9" s="215">
        <v>5</v>
      </c>
      <c r="K9" s="379">
        <f t="shared" si="1"/>
        <v>5</v>
      </c>
      <c r="L9" s="215"/>
    </row>
    <row r="10" spans="1:12" s="85" customFormat="1" ht="25.9" customHeight="1" x14ac:dyDescent="0.25">
      <c r="A10" s="203" t="s">
        <v>176</v>
      </c>
      <c r="B10" s="86">
        <v>5</v>
      </c>
      <c r="C10" s="89"/>
      <c r="D10" s="214"/>
      <c r="E10" s="211"/>
      <c r="F10" s="212"/>
      <c r="G10" s="211"/>
      <c r="H10" s="212"/>
      <c r="I10" s="378">
        <f t="shared" si="0"/>
        <v>0</v>
      </c>
      <c r="J10" s="215">
        <v>5</v>
      </c>
      <c r="K10" s="379">
        <f t="shared" si="1"/>
        <v>5</v>
      </c>
      <c r="L10" s="215"/>
    </row>
    <row r="11" spans="1:12" s="85" customFormat="1" ht="25.9" customHeight="1" x14ac:dyDescent="0.25">
      <c r="A11" s="203" t="s">
        <v>177</v>
      </c>
      <c r="B11" s="87">
        <v>6</v>
      </c>
      <c r="C11" s="90"/>
      <c r="D11" s="214"/>
      <c r="E11" s="211"/>
      <c r="F11" s="212"/>
      <c r="G11" s="211"/>
      <c r="H11" s="212"/>
      <c r="I11" s="378">
        <f t="shared" si="0"/>
        <v>0</v>
      </c>
      <c r="J11" s="215">
        <v>5</v>
      </c>
      <c r="K11" s="379">
        <f t="shared" si="1"/>
        <v>5</v>
      </c>
      <c r="L11" s="215"/>
    </row>
    <row r="12" spans="1:12" s="85" customFormat="1" ht="25.9" customHeight="1" x14ac:dyDescent="0.25">
      <c r="A12" s="203" t="s">
        <v>33</v>
      </c>
      <c r="B12" s="86">
        <v>7</v>
      </c>
      <c r="C12" s="89"/>
      <c r="D12" s="214"/>
      <c r="E12" s="211"/>
      <c r="F12" s="212"/>
      <c r="G12" s="211"/>
      <c r="H12" s="212"/>
      <c r="I12" s="378">
        <f t="shared" si="0"/>
        <v>0</v>
      </c>
      <c r="J12" s="215">
        <v>5</v>
      </c>
      <c r="K12" s="379">
        <f t="shared" si="1"/>
        <v>5</v>
      </c>
      <c r="L12" s="215"/>
    </row>
    <row r="13" spans="1:12" s="85" customFormat="1" ht="25.9" customHeight="1" x14ac:dyDescent="0.25">
      <c r="A13" s="203" t="s">
        <v>34</v>
      </c>
      <c r="B13" s="87">
        <v>8</v>
      </c>
      <c r="C13" s="90"/>
      <c r="D13" s="214"/>
      <c r="E13" s="211"/>
      <c r="F13" s="212"/>
      <c r="G13" s="211"/>
      <c r="H13" s="212"/>
      <c r="I13" s="378">
        <f t="shared" si="0"/>
        <v>0</v>
      </c>
      <c r="J13" s="215">
        <v>5</v>
      </c>
      <c r="K13" s="379">
        <f t="shared" si="1"/>
        <v>5</v>
      </c>
      <c r="L13" s="215"/>
    </row>
    <row r="14" spans="1:12" s="85" customFormat="1" ht="25.9" customHeight="1" x14ac:dyDescent="0.25">
      <c r="A14" s="203" t="s">
        <v>35</v>
      </c>
      <c r="B14" s="86">
        <v>9</v>
      </c>
      <c r="C14" s="89"/>
      <c r="D14" s="214"/>
      <c r="E14" s="211"/>
      <c r="F14" s="212"/>
      <c r="G14" s="211"/>
      <c r="H14" s="212"/>
      <c r="I14" s="378">
        <f t="shared" si="0"/>
        <v>0</v>
      </c>
      <c r="J14" s="215">
        <v>5</v>
      </c>
      <c r="K14" s="379">
        <f t="shared" si="1"/>
        <v>5</v>
      </c>
      <c r="L14" s="215"/>
    </row>
    <row r="15" spans="1:12" s="85" customFormat="1" ht="25.9" customHeight="1" x14ac:dyDescent="0.25">
      <c r="A15" s="203" t="s">
        <v>36</v>
      </c>
      <c r="B15" s="87">
        <v>10</v>
      </c>
      <c r="C15" s="90"/>
      <c r="D15" s="214"/>
      <c r="E15" s="211"/>
      <c r="F15" s="212"/>
      <c r="G15" s="211"/>
      <c r="H15" s="212"/>
      <c r="I15" s="378">
        <f t="shared" si="0"/>
        <v>0</v>
      </c>
      <c r="J15" s="215">
        <v>5</v>
      </c>
      <c r="K15" s="379">
        <f t="shared" si="1"/>
        <v>5</v>
      </c>
      <c r="L15" s="215"/>
    </row>
    <row r="16" spans="1:12" s="85" customFormat="1" ht="25.9" customHeight="1" x14ac:dyDescent="0.25">
      <c r="A16" s="203" t="s">
        <v>37</v>
      </c>
      <c r="B16" s="86">
        <v>11</v>
      </c>
      <c r="C16" s="89"/>
      <c r="D16" s="214"/>
      <c r="E16" s="211"/>
      <c r="F16" s="212"/>
      <c r="G16" s="211"/>
      <c r="H16" s="212"/>
      <c r="I16" s="378">
        <f t="shared" si="0"/>
        <v>0</v>
      </c>
      <c r="J16" s="215">
        <v>5</v>
      </c>
      <c r="K16" s="379">
        <f t="shared" si="1"/>
        <v>5</v>
      </c>
      <c r="L16" s="215"/>
    </row>
    <row r="17" spans="1:12" s="85" customFormat="1" ht="25.9" customHeight="1" x14ac:dyDescent="0.25">
      <c r="A17" s="203" t="s">
        <v>38</v>
      </c>
      <c r="B17" s="87">
        <v>12</v>
      </c>
      <c r="C17" s="90"/>
      <c r="D17" s="214"/>
      <c r="E17" s="211"/>
      <c r="F17" s="212"/>
      <c r="G17" s="211"/>
      <c r="H17" s="212"/>
      <c r="I17" s="378">
        <f t="shared" si="0"/>
        <v>0</v>
      </c>
      <c r="J17" s="215">
        <v>5</v>
      </c>
      <c r="K17" s="379">
        <f t="shared" si="1"/>
        <v>5</v>
      </c>
      <c r="L17" s="215"/>
    </row>
    <row r="18" spans="1:12" s="85" customFormat="1" ht="25.9" customHeight="1" x14ac:dyDescent="0.25">
      <c r="A18" s="203" t="s">
        <v>39</v>
      </c>
      <c r="B18" s="86">
        <v>13</v>
      </c>
      <c r="C18" s="89"/>
      <c r="D18" s="214"/>
      <c r="E18" s="211"/>
      <c r="F18" s="212"/>
      <c r="G18" s="211"/>
      <c r="H18" s="212"/>
      <c r="I18" s="378">
        <f t="shared" si="0"/>
        <v>0</v>
      </c>
      <c r="J18" s="215">
        <v>5</v>
      </c>
      <c r="K18" s="379">
        <f t="shared" si="1"/>
        <v>5</v>
      </c>
      <c r="L18" s="215"/>
    </row>
    <row r="19" spans="1:12" s="85" customFormat="1" ht="25.9" customHeight="1" x14ac:dyDescent="0.25">
      <c r="A19" s="203" t="s">
        <v>40</v>
      </c>
      <c r="B19" s="87">
        <v>14</v>
      </c>
      <c r="C19" s="90"/>
      <c r="D19" s="214"/>
      <c r="E19" s="211"/>
      <c r="F19" s="212"/>
      <c r="G19" s="211"/>
      <c r="H19" s="212"/>
      <c r="I19" s="378">
        <f t="shared" si="0"/>
        <v>0</v>
      </c>
      <c r="J19" s="215">
        <v>5</v>
      </c>
      <c r="K19" s="379">
        <f t="shared" si="1"/>
        <v>5</v>
      </c>
      <c r="L19" s="215"/>
    </row>
    <row r="20" spans="1:12" s="85" customFormat="1" ht="25.9" customHeight="1" x14ac:dyDescent="0.25">
      <c r="A20" s="203" t="s">
        <v>41</v>
      </c>
      <c r="B20" s="86">
        <v>15</v>
      </c>
      <c r="C20" s="89"/>
      <c r="D20" s="214"/>
      <c r="E20" s="211"/>
      <c r="F20" s="212"/>
      <c r="G20" s="211"/>
      <c r="H20" s="212"/>
      <c r="I20" s="378">
        <f t="shared" si="0"/>
        <v>0</v>
      </c>
      <c r="J20" s="215">
        <v>5</v>
      </c>
      <c r="K20" s="379">
        <f t="shared" si="1"/>
        <v>5</v>
      </c>
      <c r="L20" s="215"/>
    </row>
    <row r="21" spans="1:12" s="85" customFormat="1" ht="25.9" customHeight="1" x14ac:dyDescent="0.25">
      <c r="A21" s="203" t="s">
        <v>42</v>
      </c>
      <c r="B21" s="87">
        <v>16</v>
      </c>
      <c r="C21" s="90"/>
      <c r="D21" s="214"/>
      <c r="E21" s="211"/>
      <c r="F21" s="212"/>
      <c r="G21" s="211"/>
      <c r="H21" s="212"/>
      <c r="I21" s="378">
        <f t="shared" si="0"/>
        <v>0</v>
      </c>
      <c r="J21" s="215">
        <v>5</v>
      </c>
      <c r="K21" s="379">
        <f t="shared" si="1"/>
        <v>5</v>
      </c>
      <c r="L21" s="215"/>
    </row>
    <row r="22" spans="1:12" s="85" customFormat="1" ht="25.9" customHeight="1" x14ac:dyDescent="0.25">
      <c r="A22" s="203" t="s">
        <v>43</v>
      </c>
      <c r="B22" s="86">
        <v>17</v>
      </c>
      <c r="C22" s="89"/>
      <c r="D22" s="214"/>
      <c r="E22" s="211"/>
      <c r="F22" s="212"/>
      <c r="G22" s="211"/>
      <c r="H22" s="212"/>
      <c r="I22" s="378">
        <f t="shared" si="0"/>
        <v>0</v>
      </c>
      <c r="J22" s="215">
        <v>5</v>
      </c>
      <c r="K22" s="379">
        <f t="shared" si="1"/>
        <v>5</v>
      </c>
      <c r="L22" s="215"/>
    </row>
    <row r="23" spans="1:12" s="85" customFormat="1" ht="25.9" customHeight="1" x14ac:dyDescent="0.25">
      <c r="A23" s="203" t="s">
        <v>44</v>
      </c>
      <c r="B23" s="87">
        <v>18</v>
      </c>
      <c r="C23" s="90"/>
      <c r="D23" s="214"/>
      <c r="E23" s="211"/>
      <c r="F23" s="212"/>
      <c r="G23" s="211"/>
      <c r="H23" s="212"/>
      <c r="I23" s="378">
        <f t="shared" si="0"/>
        <v>0</v>
      </c>
      <c r="J23" s="215">
        <v>5</v>
      </c>
      <c r="K23" s="379">
        <f t="shared" si="1"/>
        <v>5</v>
      </c>
      <c r="L23" s="215"/>
    </row>
    <row r="24" spans="1:12" s="85" customFormat="1" ht="25.9" customHeight="1" x14ac:dyDescent="0.25">
      <c r="A24" s="203" t="s">
        <v>45</v>
      </c>
      <c r="B24" s="86">
        <v>19</v>
      </c>
      <c r="C24" s="89"/>
      <c r="D24" s="214"/>
      <c r="E24" s="211"/>
      <c r="F24" s="212"/>
      <c r="G24" s="211"/>
      <c r="H24" s="212"/>
      <c r="I24" s="378">
        <f t="shared" si="0"/>
        <v>0</v>
      </c>
      <c r="J24" s="215">
        <v>5</v>
      </c>
      <c r="K24" s="379">
        <f t="shared" si="1"/>
        <v>5</v>
      </c>
      <c r="L24" s="215"/>
    </row>
    <row r="25" spans="1:12" s="85" customFormat="1" ht="25.9" customHeight="1" x14ac:dyDescent="0.25">
      <c r="A25" s="203" t="s">
        <v>46</v>
      </c>
      <c r="B25" s="87">
        <v>20</v>
      </c>
      <c r="C25" s="90"/>
      <c r="D25" s="214"/>
      <c r="E25" s="211"/>
      <c r="F25" s="212"/>
      <c r="G25" s="211"/>
      <c r="H25" s="212"/>
      <c r="I25" s="378">
        <f t="shared" si="0"/>
        <v>0</v>
      </c>
      <c r="J25" s="215">
        <v>5</v>
      </c>
      <c r="K25" s="379">
        <f t="shared" si="1"/>
        <v>5</v>
      </c>
      <c r="L25" s="215"/>
    </row>
    <row r="26" spans="1:12" s="85" customFormat="1" ht="25.9" customHeight="1" x14ac:dyDescent="0.25">
      <c r="A26" s="203" t="s">
        <v>47</v>
      </c>
      <c r="B26" s="86">
        <v>21</v>
      </c>
      <c r="C26" s="89"/>
      <c r="D26" s="214"/>
      <c r="E26" s="211"/>
      <c r="F26" s="212"/>
      <c r="G26" s="211"/>
      <c r="H26" s="212"/>
      <c r="I26" s="378">
        <f t="shared" si="0"/>
        <v>0</v>
      </c>
      <c r="J26" s="215">
        <v>5</v>
      </c>
      <c r="K26" s="379">
        <f t="shared" si="1"/>
        <v>5</v>
      </c>
      <c r="L26" s="215"/>
    </row>
    <row r="27" spans="1:12" s="85" customFormat="1" ht="25.9" customHeight="1" x14ac:dyDescent="0.25">
      <c r="A27" s="203" t="s">
        <v>48</v>
      </c>
      <c r="B27" s="87">
        <v>22</v>
      </c>
      <c r="C27" s="90"/>
      <c r="D27" s="214"/>
      <c r="E27" s="211"/>
      <c r="F27" s="212"/>
      <c r="G27" s="211"/>
      <c r="H27" s="212"/>
      <c r="I27" s="378">
        <f t="shared" si="0"/>
        <v>0</v>
      </c>
      <c r="J27" s="215">
        <v>5</v>
      </c>
      <c r="K27" s="379">
        <f t="shared" si="1"/>
        <v>5</v>
      </c>
      <c r="L27" s="215"/>
    </row>
    <row r="28" spans="1:12" s="85" customFormat="1" ht="25.9" customHeight="1" x14ac:dyDescent="0.25">
      <c r="A28" s="203" t="s">
        <v>49</v>
      </c>
      <c r="B28" s="86">
        <v>23</v>
      </c>
      <c r="C28" s="89"/>
      <c r="D28" s="214"/>
      <c r="E28" s="211"/>
      <c r="F28" s="212"/>
      <c r="G28" s="211"/>
      <c r="H28" s="212"/>
      <c r="I28" s="378">
        <f t="shared" si="0"/>
        <v>0</v>
      </c>
      <c r="J28" s="215">
        <v>5</v>
      </c>
      <c r="K28" s="379">
        <f t="shared" si="1"/>
        <v>5</v>
      </c>
      <c r="L28" s="215"/>
    </row>
    <row r="29" spans="1:12" ht="25.9" customHeight="1" x14ac:dyDescent="0.2">
      <c r="A29" s="203" t="s">
        <v>50</v>
      </c>
      <c r="B29" s="87">
        <v>24</v>
      </c>
      <c r="C29" s="90"/>
      <c r="D29" s="214"/>
      <c r="E29" s="211"/>
      <c r="F29" s="212"/>
      <c r="G29" s="211"/>
      <c r="H29" s="212"/>
      <c r="I29" s="378">
        <f t="shared" si="0"/>
        <v>0</v>
      </c>
      <c r="J29" s="215">
        <v>5</v>
      </c>
      <c r="K29" s="379">
        <f t="shared" si="1"/>
        <v>5</v>
      </c>
      <c r="L29" s="215"/>
    </row>
    <row r="30" spans="1:12" ht="25.9" customHeight="1" x14ac:dyDescent="0.2">
      <c r="A30" s="203" t="s">
        <v>51</v>
      </c>
      <c r="B30" s="86">
        <v>25</v>
      </c>
      <c r="C30" s="89"/>
      <c r="D30" s="214"/>
      <c r="E30" s="211"/>
      <c r="F30" s="212"/>
      <c r="G30" s="211"/>
      <c r="H30" s="212"/>
      <c r="I30" s="378">
        <f t="shared" si="0"/>
        <v>0</v>
      </c>
      <c r="J30" s="215">
        <v>5</v>
      </c>
      <c r="K30" s="379">
        <f t="shared" si="1"/>
        <v>5</v>
      </c>
      <c r="L30" s="215"/>
    </row>
    <row r="31" spans="1:12" ht="25.9" customHeight="1" x14ac:dyDescent="0.2">
      <c r="A31" s="203" t="s">
        <v>52</v>
      </c>
      <c r="B31" s="87">
        <v>26</v>
      </c>
      <c r="C31" s="90"/>
      <c r="D31" s="214"/>
      <c r="E31" s="211"/>
      <c r="F31" s="212"/>
      <c r="G31" s="211"/>
      <c r="H31" s="212"/>
      <c r="I31" s="378">
        <f t="shared" si="0"/>
        <v>0</v>
      </c>
      <c r="J31" s="215">
        <v>5</v>
      </c>
      <c r="K31" s="379">
        <f t="shared" si="1"/>
        <v>5</v>
      </c>
      <c r="L31" s="215"/>
    </row>
    <row r="32" spans="1:12" ht="25.9" customHeight="1" x14ac:dyDescent="0.2">
      <c r="A32" s="203" t="s">
        <v>53</v>
      </c>
      <c r="B32" s="86">
        <v>27</v>
      </c>
      <c r="C32" s="89"/>
      <c r="D32" s="214"/>
      <c r="E32" s="211"/>
      <c r="F32" s="212"/>
      <c r="G32" s="211"/>
      <c r="H32" s="212"/>
      <c r="I32" s="378">
        <f t="shared" si="0"/>
        <v>0</v>
      </c>
      <c r="J32" s="215">
        <v>5</v>
      </c>
      <c r="K32" s="379">
        <f t="shared" si="1"/>
        <v>5</v>
      </c>
      <c r="L32" s="215"/>
    </row>
    <row r="33" spans="1:12" ht="25.9" customHeight="1" x14ac:dyDescent="0.2">
      <c r="A33" s="203" t="s">
        <v>54</v>
      </c>
      <c r="B33" s="87">
        <v>28</v>
      </c>
      <c r="C33" s="90"/>
      <c r="D33" s="214"/>
      <c r="E33" s="211"/>
      <c r="F33" s="212"/>
      <c r="G33" s="211"/>
      <c r="H33" s="212"/>
      <c r="I33" s="378">
        <f t="shared" si="0"/>
        <v>0</v>
      </c>
      <c r="J33" s="215">
        <v>5</v>
      </c>
      <c r="K33" s="379">
        <f t="shared" si="1"/>
        <v>5</v>
      </c>
      <c r="L33" s="215"/>
    </row>
    <row r="34" spans="1:12" ht="25.9" customHeight="1" x14ac:dyDescent="0.2">
      <c r="A34" s="203" t="s">
        <v>55</v>
      </c>
      <c r="B34" s="86">
        <v>29</v>
      </c>
      <c r="C34" s="89"/>
      <c r="D34" s="214"/>
      <c r="E34" s="211"/>
      <c r="F34" s="212"/>
      <c r="G34" s="211"/>
      <c r="H34" s="212"/>
      <c r="I34" s="378">
        <f t="shared" si="0"/>
        <v>0</v>
      </c>
      <c r="J34" s="215">
        <v>5</v>
      </c>
      <c r="K34" s="379">
        <f t="shared" si="1"/>
        <v>5</v>
      </c>
      <c r="L34" s="215"/>
    </row>
    <row r="35" spans="1:12" ht="25.9" customHeight="1" x14ac:dyDescent="0.2">
      <c r="A35" s="203" t="s">
        <v>56</v>
      </c>
      <c r="B35" s="87">
        <v>30</v>
      </c>
      <c r="C35" s="90"/>
      <c r="D35" s="214"/>
      <c r="E35" s="211"/>
      <c r="F35" s="212"/>
      <c r="G35" s="211"/>
      <c r="H35" s="212"/>
      <c r="I35" s="378">
        <f t="shared" si="0"/>
        <v>0</v>
      </c>
      <c r="J35" s="215">
        <v>5</v>
      </c>
      <c r="K35" s="379">
        <f t="shared" si="1"/>
        <v>5</v>
      </c>
      <c r="L35" s="215"/>
    </row>
    <row r="36" spans="1:12" ht="25.9" customHeight="1" x14ac:dyDescent="0.2">
      <c r="A36" s="203" t="s">
        <v>57</v>
      </c>
      <c r="B36" s="87">
        <v>31</v>
      </c>
      <c r="C36" s="90"/>
      <c r="D36" s="214"/>
      <c r="E36" s="211"/>
      <c r="F36" s="212"/>
      <c r="G36" s="211"/>
      <c r="H36" s="212"/>
      <c r="I36" s="378">
        <f t="shared" si="0"/>
        <v>0</v>
      </c>
      <c r="J36" s="215">
        <v>5</v>
      </c>
      <c r="K36" s="379">
        <f t="shared" si="1"/>
        <v>5</v>
      </c>
      <c r="L36" s="215"/>
    </row>
    <row r="37" spans="1:12" ht="25.9" customHeight="1" x14ac:dyDescent="0.2">
      <c r="A37" s="203" t="s">
        <v>58</v>
      </c>
      <c r="B37" s="87">
        <v>32</v>
      </c>
      <c r="C37" s="90"/>
      <c r="D37" s="214"/>
      <c r="E37" s="211"/>
      <c r="F37" s="212"/>
      <c r="G37" s="211"/>
      <c r="H37" s="212"/>
      <c r="I37" s="378">
        <f t="shared" si="0"/>
        <v>0</v>
      </c>
      <c r="J37" s="215">
        <v>5</v>
      </c>
      <c r="K37" s="379">
        <f t="shared" si="1"/>
        <v>5</v>
      </c>
      <c r="L37" s="215"/>
    </row>
    <row r="38" spans="1:12" ht="25.9" customHeight="1" x14ac:dyDescent="0.2">
      <c r="A38" s="203" t="s">
        <v>59</v>
      </c>
      <c r="B38" s="87">
        <v>33</v>
      </c>
      <c r="C38" s="90"/>
      <c r="D38" s="214"/>
      <c r="E38" s="211"/>
      <c r="F38" s="212"/>
      <c r="G38" s="211"/>
      <c r="H38" s="212"/>
      <c r="I38" s="378">
        <f t="shared" si="0"/>
        <v>0</v>
      </c>
      <c r="J38" s="215">
        <v>5</v>
      </c>
      <c r="K38" s="379">
        <f t="shared" si="1"/>
        <v>5</v>
      </c>
      <c r="L38" s="215"/>
    </row>
    <row r="39" spans="1:12" ht="25.9" customHeight="1" x14ac:dyDescent="0.2">
      <c r="A39" s="203" t="s">
        <v>60</v>
      </c>
      <c r="B39" s="87">
        <v>34</v>
      </c>
      <c r="C39" s="90"/>
      <c r="D39" s="214"/>
      <c r="E39" s="211"/>
      <c r="F39" s="212"/>
      <c r="G39" s="211"/>
      <c r="H39" s="212"/>
      <c r="I39" s="378">
        <f t="shared" si="0"/>
        <v>0</v>
      </c>
      <c r="J39" s="215">
        <v>5</v>
      </c>
      <c r="K39" s="379">
        <f t="shared" si="1"/>
        <v>5</v>
      </c>
      <c r="L39" s="215"/>
    </row>
    <row r="40" spans="1:12" ht="25.9" customHeight="1" x14ac:dyDescent="0.2">
      <c r="A40" s="203" t="s">
        <v>61</v>
      </c>
      <c r="B40" s="87">
        <v>35</v>
      </c>
      <c r="C40" s="90"/>
      <c r="D40" s="214"/>
      <c r="E40" s="211"/>
      <c r="F40" s="212"/>
      <c r="G40" s="211"/>
      <c r="H40" s="212"/>
      <c r="I40" s="378">
        <f t="shared" si="0"/>
        <v>0</v>
      </c>
      <c r="J40" s="215">
        <v>5</v>
      </c>
      <c r="K40" s="379">
        <f t="shared" si="1"/>
        <v>5</v>
      </c>
      <c r="L40" s="215"/>
    </row>
    <row r="41" spans="1:12" ht="25.9" customHeight="1" x14ac:dyDescent="0.2">
      <c r="A41" s="203" t="s">
        <v>62</v>
      </c>
      <c r="B41" s="87">
        <v>36</v>
      </c>
      <c r="C41" s="90"/>
      <c r="D41" s="214"/>
      <c r="E41" s="211"/>
      <c r="F41" s="212"/>
      <c r="G41" s="211"/>
      <c r="H41" s="212"/>
      <c r="I41" s="378">
        <f t="shared" si="0"/>
        <v>0</v>
      </c>
      <c r="J41" s="215">
        <v>5</v>
      </c>
      <c r="K41" s="379">
        <f t="shared" si="1"/>
        <v>5</v>
      </c>
      <c r="L41" s="215"/>
    </row>
    <row r="42" spans="1:12" ht="25.9" customHeight="1" x14ac:dyDescent="0.2">
      <c r="A42" s="203" t="s">
        <v>63</v>
      </c>
      <c r="B42" s="87">
        <v>37</v>
      </c>
      <c r="C42" s="90"/>
      <c r="D42" s="214"/>
      <c r="E42" s="211"/>
      <c r="F42" s="212"/>
      <c r="G42" s="211"/>
      <c r="H42" s="212"/>
      <c r="I42" s="378">
        <f t="shared" si="0"/>
        <v>0</v>
      </c>
      <c r="J42" s="215">
        <v>5</v>
      </c>
      <c r="K42" s="379">
        <f t="shared" si="1"/>
        <v>5</v>
      </c>
      <c r="L42" s="215"/>
    </row>
    <row r="43" spans="1:12" ht="25.9" customHeight="1" x14ac:dyDescent="0.2">
      <c r="A43" s="203" t="s">
        <v>64</v>
      </c>
      <c r="B43" s="87">
        <v>38</v>
      </c>
      <c r="C43" s="90"/>
      <c r="D43" s="214"/>
      <c r="E43" s="211"/>
      <c r="F43" s="212"/>
      <c r="G43" s="211"/>
      <c r="H43" s="212"/>
      <c r="I43" s="378">
        <f t="shared" si="0"/>
        <v>0</v>
      </c>
      <c r="J43" s="215">
        <v>5</v>
      </c>
      <c r="K43" s="379">
        <f t="shared" si="1"/>
        <v>5</v>
      </c>
      <c r="L43" s="215"/>
    </row>
    <row r="44" spans="1:12" ht="25.9" customHeight="1" x14ac:dyDescent="0.2">
      <c r="A44" s="203" t="s">
        <v>65</v>
      </c>
      <c r="B44" s="87">
        <v>39</v>
      </c>
      <c r="C44" s="90"/>
      <c r="D44" s="214"/>
      <c r="E44" s="211"/>
      <c r="F44" s="212"/>
      <c r="G44" s="211"/>
      <c r="H44" s="212"/>
      <c r="I44" s="378">
        <f t="shared" si="0"/>
        <v>0</v>
      </c>
      <c r="J44" s="215">
        <v>5</v>
      </c>
      <c r="K44" s="379">
        <f t="shared" si="1"/>
        <v>5</v>
      </c>
      <c r="L44" s="215"/>
    </row>
    <row r="45" spans="1:12" ht="25.9" customHeight="1" x14ac:dyDescent="0.2">
      <c r="A45" s="203" t="s">
        <v>66</v>
      </c>
      <c r="B45" s="87">
        <v>40</v>
      </c>
      <c r="C45" s="90"/>
      <c r="D45" s="214"/>
      <c r="E45" s="211"/>
      <c r="F45" s="212"/>
      <c r="G45" s="211"/>
      <c r="H45" s="212"/>
      <c r="I45" s="378">
        <f t="shared" si="0"/>
        <v>0</v>
      </c>
      <c r="J45" s="215">
        <v>5</v>
      </c>
      <c r="K45" s="379">
        <f t="shared" si="1"/>
        <v>5</v>
      </c>
      <c r="L45" s="215"/>
    </row>
    <row r="46" spans="1:12" ht="25.9" customHeight="1" x14ac:dyDescent="0.2">
      <c r="A46" s="203" t="s">
        <v>67</v>
      </c>
      <c r="B46" s="87">
        <v>41</v>
      </c>
      <c r="C46" s="90"/>
      <c r="D46" s="214"/>
      <c r="E46" s="211"/>
      <c r="F46" s="212"/>
      <c r="G46" s="211"/>
      <c r="H46" s="212"/>
      <c r="I46" s="378">
        <f t="shared" si="0"/>
        <v>0</v>
      </c>
      <c r="J46" s="215">
        <v>5</v>
      </c>
      <c r="K46" s="379">
        <f t="shared" si="1"/>
        <v>5</v>
      </c>
      <c r="L46" s="215"/>
    </row>
    <row r="47" spans="1:12" ht="25.9" customHeight="1" x14ac:dyDescent="0.2">
      <c r="A47" s="203" t="s">
        <v>68</v>
      </c>
      <c r="B47" s="87">
        <v>42</v>
      </c>
      <c r="C47" s="90"/>
      <c r="D47" s="214"/>
      <c r="E47" s="211"/>
      <c r="F47" s="212"/>
      <c r="G47" s="211"/>
      <c r="H47" s="212"/>
      <c r="I47" s="378">
        <f t="shared" si="0"/>
        <v>0</v>
      </c>
      <c r="J47" s="215">
        <v>5</v>
      </c>
      <c r="K47" s="379">
        <f t="shared" si="1"/>
        <v>5</v>
      </c>
      <c r="L47" s="215"/>
    </row>
    <row r="48" spans="1:12" ht="25.9" customHeight="1" x14ac:dyDescent="0.2">
      <c r="A48" s="203" t="s">
        <v>69</v>
      </c>
      <c r="B48" s="87">
        <v>43</v>
      </c>
      <c r="C48" s="90"/>
      <c r="D48" s="214"/>
      <c r="E48" s="211"/>
      <c r="F48" s="212"/>
      <c r="G48" s="211"/>
      <c r="H48" s="212"/>
      <c r="I48" s="378">
        <f t="shared" si="0"/>
        <v>0</v>
      </c>
      <c r="J48" s="215">
        <v>5</v>
      </c>
      <c r="K48" s="379">
        <f t="shared" si="1"/>
        <v>5</v>
      </c>
      <c r="L48" s="215"/>
    </row>
    <row r="49" spans="1:12" ht="25.9" customHeight="1" thickBot="1" x14ac:dyDescent="0.25">
      <c r="A49" s="203" t="s">
        <v>70</v>
      </c>
      <c r="B49" s="87">
        <v>44</v>
      </c>
      <c r="C49" s="90"/>
      <c r="D49" s="214"/>
      <c r="E49" s="216"/>
      <c r="F49" s="217"/>
      <c r="G49" s="216"/>
      <c r="H49" s="217"/>
      <c r="I49" s="378">
        <f t="shared" si="0"/>
        <v>0</v>
      </c>
      <c r="J49" s="215">
        <v>5</v>
      </c>
      <c r="K49" s="379">
        <f t="shared" si="1"/>
        <v>5</v>
      </c>
      <c r="L49" s="215"/>
    </row>
  </sheetData>
  <sheetProtection algorithmName="SHA-512" hashValue="fzB1RYndzMgPZWSTOBE+8cNuHF4pqn8+DzOujU3GpdaqrgApM4WKtvH6HF5Fj++hV+icnyHn82cZ5Ld9MbFzPw==" saltValue="H8G1ghgQqyvp3WCBEOlQvg==" spinCount="100000" sheet="1" objects="1" scenarios="1" selectLockedCells="1"/>
  <mergeCells count="11">
    <mergeCell ref="A1:F1"/>
    <mergeCell ref="B2:D2"/>
    <mergeCell ref="A3:D3"/>
    <mergeCell ref="A4:B5"/>
    <mergeCell ref="C4:C5"/>
    <mergeCell ref="E4:F4"/>
    <mergeCell ref="G4:H4"/>
    <mergeCell ref="I4:I5"/>
    <mergeCell ref="J4:J5"/>
    <mergeCell ref="K4:K5"/>
    <mergeCell ref="L4:L5"/>
  </mergeCells>
  <phoneticPr fontId="23" type="noConversion"/>
  <pageMargins left="0.25" right="0.25" top="0.75" bottom="0.75" header="0.3" footer="0.3"/>
  <pageSetup paperSize="9" scale="69" fitToHeight="0" orientation="landscape" r:id="rId1"/>
  <headerFooter>
    <oddFooter>&amp;Céquipe pédagogique - Académie de Strasbourg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49"/>
  <sheetViews>
    <sheetView showGridLines="0" showRuler="0" view="pageBreakPreview" zoomScale="60" zoomScaleNormal="80" zoomScalePageLayoutView="69" workbookViewId="0">
      <selection activeCell="A6" sqref="A6"/>
    </sheetView>
  </sheetViews>
  <sheetFormatPr baseColWidth="10" defaultColWidth="11.42578125" defaultRowHeight="12.75" x14ac:dyDescent="0.2"/>
  <cols>
    <col min="1" max="1" width="33.85546875" style="83" customWidth="1"/>
    <col min="2" max="2" width="3.85546875" style="83" customWidth="1"/>
    <col min="3" max="3" width="6.28515625" style="83" customWidth="1"/>
    <col min="4" max="4" width="21.7109375" style="84" customWidth="1"/>
    <col min="5" max="5" width="14.28515625" style="84" customWidth="1"/>
    <col min="6" max="6" width="15.85546875" style="83" customWidth="1"/>
    <col min="7" max="7" width="14.28515625" style="83" customWidth="1"/>
    <col min="8" max="8" width="15.7109375" style="83" customWidth="1"/>
    <col min="9" max="9" width="14.28515625" style="83" customWidth="1"/>
    <col min="10" max="10" width="15.7109375" style="83" customWidth="1"/>
    <col min="11" max="11" width="15.140625" style="83" customWidth="1"/>
    <col min="12" max="12" width="17.7109375" style="83" customWidth="1"/>
    <col min="13" max="13" width="11.42578125" style="83"/>
    <col min="14" max="14" width="30.28515625" style="83" customWidth="1"/>
    <col min="15" max="16384" width="11.42578125" style="83"/>
  </cols>
  <sheetData>
    <row r="1" spans="1:14" ht="42" customHeight="1" x14ac:dyDescent="0.2">
      <c r="A1" s="237" t="s">
        <v>71</v>
      </c>
      <c r="B1" s="237"/>
      <c r="C1" s="237"/>
      <c r="D1" s="237"/>
      <c r="E1" s="237"/>
      <c r="F1" s="237"/>
      <c r="G1" s="237"/>
      <c r="H1" s="237"/>
      <c r="I1" s="83" t="str">
        <f>Présentation!L4</f>
        <v>Version 6 - mai 2021</v>
      </c>
      <c r="L1" s="91"/>
      <c r="M1" s="91"/>
      <c r="N1" s="91"/>
    </row>
    <row r="2" spans="1:14" ht="48.6" customHeight="1" thickBot="1" x14ac:dyDescent="0.25">
      <c r="A2" s="92" t="s">
        <v>0</v>
      </c>
      <c r="B2" s="243">
        <f>Présentation!F2</f>
        <v>0</v>
      </c>
      <c r="C2" s="244"/>
      <c r="D2" s="244"/>
      <c r="E2" s="244"/>
      <c r="F2" s="245"/>
      <c r="G2" s="221" t="s">
        <v>1</v>
      </c>
      <c r="H2" s="189">
        <f>Présentation!M2</f>
        <v>2021</v>
      </c>
      <c r="I2" s="93"/>
      <c r="J2" s="91"/>
      <c r="K2" s="91"/>
      <c r="L2" s="91"/>
      <c r="M2" s="91"/>
      <c r="N2" s="91"/>
    </row>
    <row r="3" spans="1:14" ht="42" customHeight="1" thickBot="1" x14ac:dyDescent="0.25">
      <c r="A3" s="239" t="s">
        <v>21</v>
      </c>
      <c r="B3" s="240"/>
      <c r="C3" s="240"/>
      <c r="D3" s="240"/>
      <c r="E3" s="94">
        <f>F3-1</f>
        <v>2018</v>
      </c>
      <c r="F3" s="95">
        <f>G3</f>
        <v>2019</v>
      </c>
      <c r="G3" s="96">
        <f>H2-2</f>
        <v>2019</v>
      </c>
      <c r="H3" s="97">
        <f>H2-1</f>
        <v>2020</v>
      </c>
      <c r="I3" s="94">
        <f>H2-1</f>
        <v>2020</v>
      </c>
      <c r="J3" s="95">
        <f>H2</f>
        <v>2021</v>
      </c>
      <c r="K3" s="91"/>
      <c r="L3" s="91"/>
      <c r="M3" s="91"/>
      <c r="N3" s="91"/>
    </row>
    <row r="4" spans="1:14" ht="25.9" customHeight="1" x14ac:dyDescent="0.2">
      <c r="A4" s="241" t="s">
        <v>22</v>
      </c>
      <c r="B4" s="241"/>
      <c r="C4" s="242" t="s">
        <v>23</v>
      </c>
      <c r="D4" s="98" t="s">
        <v>24</v>
      </c>
      <c r="E4" s="246" t="s">
        <v>72</v>
      </c>
      <c r="F4" s="247"/>
      <c r="G4" s="248" t="s">
        <v>73</v>
      </c>
      <c r="H4" s="248"/>
      <c r="I4" s="229" t="s">
        <v>74</v>
      </c>
      <c r="J4" s="230"/>
      <c r="K4" s="231" t="s">
        <v>27</v>
      </c>
      <c r="L4" s="233" t="s">
        <v>191</v>
      </c>
      <c r="M4" s="235" t="s">
        <v>28</v>
      </c>
      <c r="N4" s="235" t="s">
        <v>29</v>
      </c>
    </row>
    <row r="5" spans="1:14" s="85" customFormat="1" ht="38.450000000000003" customHeight="1" x14ac:dyDescent="0.25">
      <c r="A5" s="241"/>
      <c r="B5" s="241"/>
      <c r="C5" s="242"/>
      <c r="D5" s="99" t="s">
        <v>30</v>
      </c>
      <c r="E5" s="100" t="s">
        <v>31</v>
      </c>
      <c r="F5" s="101" t="s">
        <v>32</v>
      </c>
      <c r="G5" s="102" t="s">
        <v>31</v>
      </c>
      <c r="H5" s="101" t="s">
        <v>32</v>
      </c>
      <c r="I5" s="100" t="s">
        <v>31</v>
      </c>
      <c r="J5" s="101" t="s">
        <v>32</v>
      </c>
      <c r="K5" s="232"/>
      <c r="L5" s="234"/>
      <c r="M5" s="236"/>
      <c r="N5" s="236"/>
    </row>
    <row r="6" spans="1:14" s="85" customFormat="1" ht="25.9" customHeight="1" x14ac:dyDescent="0.25">
      <c r="A6" s="203" t="s">
        <v>172</v>
      </c>
      <c r="B6" s="106">
        <v>1</v>
      </c>
      <c r="C6" s="107"/>
      <c r="D6" s="88"/>
      <c r="E6" s="211"/>
      <c r="F6" s="212"/>
      <c r="G6" s="213"/>
      <c r="H6" s="214"/>
      <c r="I6" s="211"/>
      <c r="J6" s="212"/>
      <c r="K6" s="378">
        <f t="shared" ref="K6:K43" si="0">I6+G6+E6</f>
        <v>0</v>
      </c>
      <c r="L6" s="215">
        <v>10</v>
      </c>
      <c r="M6" s="379">
        <f t="shared" ref="M6:M43" si="1">L6-K6</f>
        <v>10</v>
      </c>
      <c r="N6" s="215"/>
    </row>
    <row r="7" spans="1:14" s="85" customFormat="1" ht="25.9" customHeight="1" x14ac:dyDescent="0.25">
      <c r="A7" s="203" t="s">
        <v>173</v>
      </c>
      <c r="B7" s="87">
        <v>2</v>
      </c>
      <c r="C7" s="107"/>
      <c r="D7" s="214"/>
      <c r="E7" s="211"/>
      <c r="F7" s="212"/>
      <c r="G7" s="211"/>
      <c r="H7" s="214"/>
      <c r="I7" s="211"/>
      <c r="J7" s="212"/>
      <c r="K7" s="378">
        <f t="shared" si="0"/>
        <v>0</v>
      </c>
      <c r="L7" s="215">
        <v>10</v>
      </c>
      <c r="M7" s="379">
        <f t="shared" si="1"/>
        <v>10</v>
      </c>
      <c r="N7" s="215"/>
    </row>
    <row r="8" spans="1:14" s="85" customFormat="1" ht="25.9" customHeight="1" x14ac:dyDescent="0.25">
      <c r="A8" s="203" t="s">
        <v>174</v>
      </c>
      <c r="B8" s="86">
        <v>3</v>
      </c>
      <c r="C8" s="107"/>
      <c r="D8" s="88"/>
      <c r="E8" s="211"/>
      <c r="F8" s="212"/>
      <c r="G8" s="213"/>
      <c r="H8" s="214"/>
      <c r="I8" s="211"/>
      <c r="J8" s="212"/>
      <c r="K8" s="378">
        <f t="shared" si="0"/>
        <v>0</v>
      </c>
      <c r="L8" s="215">
        <v>10</v>
      </c>
      <c r="M8" s="379">
        <f t="shared" si="1"/>
        <v>10</v>
      </c>
      <c r="N8" s="215"/>
    </row>
    <row r="9" spans="1:14" s="85" customFormat="1" ht="25.9" customHeight="1" x14ac:dyDescent="0.25">
      <c r="A9" s="203" t="s">
        <v>175</v>
      </c>
      <c r="B9" s="87">
        <v>4</v>
      </c>
      <c r="C9" s="107"/>
      <c r="D9" s="214"/>
      <c r="E9" s="211"/>
      <c r="F9" s="212"/>
      <c r="G9" s="211"/>
      <c r="H9" s="214"/>
      <c r="I9" s="211"/>
      <c r="J9" s="212"/>
      <c r="K9" s="378">
        <f t="shared" si="0"/>
        <v>0</v>
      </c>
      <c r="L9" s="215">
        <v>10</v>
      </c>
      <c r="M9" s="379">
        <f t="shared" si="1"/>
        <v>10</v>
      </c>
      <c r="N9" s="215"/>
    </row>
    <row r="10" spans="1:14" s="85" customFormat="1" ht="25.9" customHeight="1" x14ac:dyDescent="0.25">
      <c r="A10" s="203" t="s">
        <v>176</v>
      </c>
      <c r="B10" s="86">
        <v>5</v>
      </c>
      <c r="C10" s="107"/>
      <c r="D10" s="88"/>
      <c r="E10" s="211"/>
      <c r="F10" s="212"/>
      <c r="G10" s="213"/>
      <c r="H10" s="214"/>
      <c r="I10" s="211"/>
      <c r="J10" s="212"/>
      <c r="K10" s="378">
        <f t="shared" si="0"/>
        <v>0</v>
      </c>
      <c r="L10" s="215">
        <v>10</v>
      </c>
      <c r="M10" s="379">
        <f t="shared" si="1"/>
        <v>10</v>
      </c>
      <c r="N10" s="215"/>
    </row>
    <row r="11" spans="1:14" s="85" customFormat="1" ht="25.9" customHeight="1" x14ac:dyDescent="0.25">
      <c r="A11" s="203" t="s">
        <v>177</v>
      </c>
      <c r="B11" s="87">
        <v>6</v>
      </c>
      <c r="C11" s="107"/>
      <c r="D11" s="214"/>
      <c r="E11" s="211"/>
      <c r="F11" s="212"/>
      <c r="G11" s="211"/>
      <c r="H11" s="214"/>
      <c r="I11" s="211"/>
      <c r="J11" s="212"/>
      <c r="K11" s="378">
        <f t="shared" si="0"/>
        <v>0</v>
      </c>
      <c r="L11" s="215">
        <v>10</v>
      </c>
      <c r="M11" s="379">
        <f t="shared" si="1"/>
        <v>10</v>
      </c>
      <c r="N11" s="215"/>
    </row>
    <row r="12" spans="1:14" s="85" customFormat="1" ht="25.9" customHeight="1" x14ac:dyDescent="0.25">
      <c r="A12" s="203" t="s">
        <v>33</v>
      </c>
      <c r="B12" s="86">
        <v>7</v>
      </c>
      <c r="C12" s="107"/>
      <c r="D12" s="88"/>
      <c r="E12" s="211"/>
      <c r="F12" s="212"/>
      <c r="G12" s="213"/>
      <c r="H12" s="214"/>
      <c r="I12" s="211"/>
      <c r="J12" s="212"/>
      <c r="K12" s="378">
        <f t="shared" si="0"/>
        <v>0</v>
      </c>
      <c r="L12" s="215">
        <v>10</v>
      </c>
      <c r="M12" s="379">
        <f t="shared" si="1"/>
        <v>10</v>
      </c>
      <c r="N12" s="215"/>
    </row>
    <row r="13" spans="1:14" s="85" customFormat="1" ht="25.9" customHeight="1" x14ac:dyDescent="0.25">
      <c r="A13" s="203" t="s">
        <v>34</v>
      </c>
      <c r="B13" s="87">
        <v>8</v>
      </c>
      <c r="C13" s="107"/>
      <c r="D13" s="214"/>
      <c r="E13" s="211"/>
      <c r="F13" s="212"/>
      <c r="G13" s="211"/>
      <c r="H13" s="214"/>
      <c r="I13" s="211"/>
      <c r="J13" s="212"/>
      <c r="K13" s="378">
        <f t="shared" si="0"/>
        <v>0</v>
      </c>
      <c r="L13" s="215">
        <v>10</v>
      </c>
      <c r="M13" s="379">
        <f t="shared" si="1"/>
        <v>10</v>
      </c>
      <c r="N13" s="215"/>
    </row>
    <row r="14" spans="1:14" s="85" customFormat="1" ht="25.9" customHeight="1" x14ac:dyDescent="0.25">
      <c r="A14" s="203" t="s">
        <v>35</v>
      </c>
      <c r="B14" s="86">
        <v>9</v>
      </c>
      <c r="C14" s="107"/>
      <c r="D14" s="88"/>
      <c r="E14" s="211"/>
      <c r="F14" s="212"/>
      <c r="G14" s="213"/>
      <c r="H14" s="214"/>
      <c r="I14" s="211"/>
      <c r="J14" s="212"/>
      <c r="K14" s="378">
        <f t="shared" si="0"/>
        <v>0</v>
      </c>
      <c r="L14" s="215">
        <v>10</v>
      </c>
      <c r="M14" s="379">
        <f t="shared" si="1"/>
        <v>10</v>
      </c>
      <c r="N14" s="215"/>
    </row>
    <row r="15" spans="1:14" s="85" customFormat="1" ht="25.9" customHeight="1" x14ac:dyDescent="0.25">
      <c r="A15" s="203" t="s">
        <v>36</v>
      </c>
      <c r="B15" s="87">
        <v>10</v>
      </c>
      <c r="C15" s="107"/>
      <c r="D15" s="214"/>
      <c r="E15" s="211"/>
      <c r="F15" s="212"/>
      <c r="G15" s="211"/>
      <c r="H15" s="214"/>
      <c r="I15" s="211"/>
      <c r="J15" s="212"/>
      <c r="K15" s="378">
        <f t="shared" si="0"/>
        <v>0</v>
      </c>
      <c r="L15" s="215">
        <v>10</v>
      </c>
      <c r="M15" s="379">
        <f t="shared" si="1"/>
        <v>10</v>
      </c>
      <c r="N15" s="215"/>
    </row>
    <row r="16" spans="1:14" s="85" customFormat="1" ht="25.9" customHeight="1" x14ac:dyDescent="0.25">
      <c r="A16" s="203" t="s">
        <v>37</v>
      </c>
      <c r="B16" s="86">
        <v>11</v>
      </c>
      <c r="C16" s="107"/>
      <c r="D16" s="88"/>
      <c r="E16" s="211"/>
      <c r="F16" s="212"/>
      <c r="G16" s="213"/>
      <c r="H16" s="214"/>
      <c r="I16" s="211"/>
      <c r="J16" s="212"/>
      <c r="K16" s="378">
        <f t="shared" si="0"/>
        <v>0</v>
      </c>
      <c r="L16" s="215">
        <v>10</v>
      </c>
      <c r="M16" s="379">
        <f t="shared" si="1"/>
        <v>10</v>
      </c>
      <c r="N16" s="215"/>
    </row>
    <row r="17" spans="1:14" s="85" customFormat="1" ht="25.9" customHeight="1" x14ac:dyDescent="0.25">
      <c r="A17" s="203" t="s">
        <v>38</v>
      </c>
      <c r="B17" s="87">
        <v>12</v>
      </c>
      <c r="C17" s="107"/>
      <c r="D17" s="214"/>
      <c r="E17" s="211"/>
      <c r="F17" s="212"/>
      <c r="G17" s="211"/>
      <c r="H17" s="214"/>
      <c r="I17" s="211"/>
      <c r="J17" s="212"/>
      <c r="K17" s="378">
        <f t="shared" si="0"/>
        <v>0</v>
      </c>
      <c r="L17" s="215">
        <v>10</v>
      </c>
      <c r="M17" s="379">
        <f t="shared" si="1"/>
        <v>10</v>
      </c>
      <c r="N17" s="215"/>
    </row>
    <row r="18" spans="1:14" s="85" customFormat="1" ht="25.9" customHeight="1" x14ac:dyDescent="0.25">
      <c r="A18" s="203" t="s">
        <v>39</v>
      </c>
      <c r="B18" s="86">
        <v>13</v>
      </c>
      <c r="C18" s="107"/>
      <c r="D18" s="88"/>
      <c r="E18" s="211"/>
      <c r="F18" s="212"/>
      <c r="G18" s="213"/>
      <c r="H18" s="214"/>
      <c r="I18" s="211"/>
      <c r="J18" s="212"/>
      <c r="K18" s="378">
        <f t="shared" si="0"/>
        <v>0</v>
      </c>
      <c r="L18" s="215">
        <v>10</v>
      </c>
      <c r="M18" s="379">
        <f t="shared" si="1"/>
        <v>10</v>
      </c>
      <c r="N18" s="215"/>
    </row>
    <row r="19" spans="1:14" s="85" customFormat="1" ht="25.9" customHeight="1" x14ac:dyDescent="0.25">
      <c r="A19" s="203" t="s">
        <v>40</v>
      </c>
      <c r="B19" s="87">
        <v>14</v>
      </c>
      <c r="C19" s="90"/>
      <c r="D19" s="214"/>
      <c r="E19" s="211"/>
      <c r="F19" s="212"/>
      <c r="G19" s="211"/>
      <c r="H19" s="214"/>
      <c r="I19" s="211"/>
      <c r="J19" s="212"/>
      <c r="K19" s="378">
        <f t="shared" si="0"/>
        <v>0</v>
      </c>
      <c r="L19" s="215">
        <v>10</v>
      </c>
      <c r="M19" s="379">
        <f t="shared" si="1"/>
        <v>10</v>
      </c>
      <c r="N19" s="215"/>
    </row>
    <row r="20" spans="1:14" s="85" customFormat="1" ht="25.9" customHeight="1" x14ac:dyDescent="0.25">
      <c r="A20" s="203" t="s">
        <v>41</v>
      </c>
      <c r="B20" s="86">
        <v>15</v>
      </c>
      <c r="C20" s="107"/>
      <c r="D20" s="88"/>
      <c r="E20" s="211"/>
      <c r="F20" s="212"/>
      <c r="G20" s="213"/>
      <c r="H20" s="214"/>
      <c r="I20" s="211"/>
      <c r="J20" s="212"/>
      <c r="K20" s="378">
        <f t="shared" si="0"/>
        <v>0</v>
      </c>
      <c r="L20" s="215">
        <v>10</v>
      </c>
      <c r="M20" s="379">
        <f t="shared" si="1"/>
        <v>10</v>
      </c>
      <c r="N20" s="215"/>
    </row>
    <row r="21" spans="1:14" s="85" customFormat="1" ht="25.9" customHeight="1" x14ac:dyDescent="0.25">
      <c r="A21" s="203" t="s">
        <v>42</v>
      </c>
      <c r="B21" s="87">
        <v>16</v>
      </c>
      <c r="C21" s="90"/>
      <c r="D21" s="214"/>
      <c r="E21" s="211"/>
      <c r="F21" s="212"/>
      <c r="G21" s="211"/>
      <c r="H21" s="214"/>
      <c r="I21" s="211"/>
      <c r="J21" s="212"/>
      <c r="K21" s="378">
        <f t="shared" si="0"/>
        <v>0</v>
      </c>
      <c r="L21" s="215">
        <v>10</v>
      </c>
      <c r="M21" s="379">
        <f t="shared" si="1"/>
        <v>10</v>
      </c>
      <c r="N21" s="215"/>
    </row>
    <row r="22" spans="1:14" s="85" customFormat="1" ht="25.9" customHeight="1" x14ac:dyDescent="0.25">
      <c r="A22" s="203" t="s">
        <v>43</v>
      </c>
      <c r="B22" s="86">
        <v>17</v>
      </c>
      <c r="C22" s="107"/>
      <c r="D22" s="88"/>
      <c r="E22" s="211"/>
      <c r="F22" s="212"/>
      <c r="G22" s="213"/>
      <c r="H22" s="214"/>
      <c r="I22" s="211"/>
      <c r="J22" s="212"/>
      <c r="K22" s="378">
        <f t="shared" si="0"/>
        <v>0</v>
      </c>
      <c r="L22" s="215">
        <v>10</v>
      </c>
      <c r="M22" s="379">
        <f t="shared" si="1"/>
        <v>10</v>
      </c>
      <c r="N22" s="215"/>
    </row>
    <row r="23" spans="1:14" s="85" customFormat="1" ht="25.9" customHeight="1" x14ac:dyDescent="0.25">
      <c r="A23" s="203" t="s">
        <v>44</v>
      </c>
      <c r="B23" s="87">
        <v>18</v>
      </c>
      <c r="C23" s="90"/>
      <c r="D23" s="214"/>
      <c r="E23" s="211"/>
      <c r="F23" s="212"/>
      <c r="G23" s="211"/>
      <c r="H23" s="214"/>
      <c r="I23" s="211"/>
      <c r="J23" s="212"/>
      <c r="K23" s="378">
        <f t="shared" si="0"/>
        <v>0</v>
      </c>
      <c r="L23" s="215">
        <v>10</v>
      </c>
      <c r="M23" s="379">
        <f t="shared" si="1"/>
        <v>10</v>
      </c>
      <c r="N23" s="215"/>
    </row>
    <row r="24" spans="1:14" s="85" customFormat="1" ht="25.9" customHeight="1" x14ac:dyDescent="0.25">
      <c r="A24" s="203" t="s">
        <v>45</v>
      </c>
      <c r="B24" s="86">
        <v>19</v>
      </c>
      <c r="C24" s="107"/>
      <c r="D24" s="88"/>
      <c r="E24" s="211"/>
      <c r="F24" s="212"/>
      <c r="G24" s="213"/>
      <c r="H24" s="214"/>
      <c r="I24" s="211"/>
      <c r="J24" s="212"/>
      <c r="K24" s="378">
        <f t="shared" si="0"/>
        <v>0</v>
      </c>
      <c r="L24" s="215">
        <v>10</v>
      </c>
      <c r="M24" s="379">
        <f t="shared" si="1"/>
        <v>10</v>
      </c>
      <c r="N24" s="215"/>
    </row>
    <row r="25" spans="1:14" s="85" customFormat="1" ht="25.9" customHeight="1" x14ac:dyDescent="0.25">
      <c r="A25" s="203" t="s">
        <v>46</v>
      </c>
      <c r="B25" s="87">
        <v>20</v>
      </c>
      <c r="C25" s="90"/>
      <c r="D25" s="214"/>
      <c r="E25" s="211"/>
      <c r="F25" s="212"/>
      <c r="G25" s="211"/>
      <c r="H25" s="214"/>
      <c r="I25" s="211"/>
      <c r="J25" s="212"/>
      <c r="K25" s="378">
        <f t="shared" si="0"/>
        <v>0</v>
      </c>
      <c r="L25" s="215">
        <v>10</v>
      </c>
      <c r="M25" s="379">
        <f t="shared" si="1"/>
        <v>10</v>
      </c>
      <c r="N25" s="215"/>
    </row>
    <row r="26" spans="1:14" s="85" customFormat="1" ht="25.9" customHeight="1" x14ac:dyDescent="0.25">
      <c r="A26" s="203" t="s">
        <v>47</v>
      </c>
      <c r="B26" s="86">
        <v>21</v>
      </c>
      <c r="C26" s="107"/>
      <c r="D26" s="88"/>
      <c r="E26" s="211"/>
      <c r="F26" s="212"/>
      <c r="G26" s="213"/>
      <c r="H26" s="214"/>
      <c r="I26" s="211"/>
      <c r="J26" s="212"/>
      <c r="K26" s="378">
        <f t="shared" si="0"/>
        <v>0</v>
      </c>
      <c r="L26" s="215">
        <v>10</v>
      </c>
      <c r="M26" s="379">
        <f t="shared" si="1"/>
        <v>10</v>
      </c>
      <c r="N26" s="215"/>
    </row>
    <row r="27" spans="1:14" s="85" customFormat="1" ht="25.9" customHeight="1" x14ac:dyDescent="0.25">
      <c r="A27" s="203" t="s">
        <v>48</v>
      </c>
      <c r="B27" s="87">
        <v>22</v>
      </c>
      <c r="C27" s="90"/>
      <c r="D27" s="214"/>
      <c r="E27" s="211"/>
      <c r="F27" s="212"/>
      <c r="G27" s="211"/>
      <c r="H27" s="214"/>
      <c r="I27" s="211"/>
      <c r="J27" s="212"/>
      <c r="K27" s="378">
        <f t="shared" si="0"/>
        <v>0</v>
      </c>
      <c r="L27" s="215">
        <v>10</v>
      </c>
      <c r="M27" s="379">
        <f t="shared" si="1"/>
        <v>10</v>
      </c>
      <c r="N27" s="215"/>
    </row>
    <row r="28" spans="1:14" s="85" customFormat="1" ht="25.9" customHeight="1" x14ac:dyDescent="0.25">
      <c r="A28" s="203" t="s">
        <v>49</v>
      </c>
      <c r="B28" s="86">
        <v>23</v>
      </c>
      <c r="C28" s="107"/>
      <c r="D28" s="88"/>
      <c r="E28" s="211"/>
      <c r="F28" s="212"/>
      <c r="G28" s="213"/>
      <c r="H28" s="214"/>
      <c r="I28" s="211"/>
      <c r="J28" s="212"/>
      <c r="K28" s="378">
        <f t="shared" si="0"/>
        <v>0</v>
      </c>
      <c r="L28" s="215">
        <v>10</v>
      </c>
      <c r="M28" s="379">
        <f t="shared" si="1"/>
        <v>10</v>
      </c>
      <c r="N28" s="215"/>
    </row>
    <row r="29" spans="1:14" ht="25.9" customHeight="1" x14ac:dyDescent="0.2">
      <c r="A29" s="203" t="s">
        <v>50</v>
      </c>
      <c r="B29" s="87">
        <v>24</v>
      </c>
      <c r="C29" s="90"/>
      <c r="D29" s="214"/>
      <c r="E29" s="211"/>
      <c r="F29" s="212"/>
      <c r="G29" s="211"/>
      <c r="H29" s="214"/>
      <c r="I29" s="211"/>
      <c r="J29" s="212"/>
      <c r="K29" s="378">
        <f t="shared" si="0"/>
        <v>0</v>
      </c>
      <c r="L29" s="215">
        <v>10</v>
      </c>
      <c r="M29" s="379">
        <f t="shared" si="1"/>
        <v>10</v>
      </c>
      <c r="N29" s="215"/>
    </row>
    <row r="30" spans="1:14" ht="25.9" customHeight="1" x14ac:dyDescent="0.2">
      <c r="A30" s="203" t="s">
        <v>51</v>
      </c>
      <c r="B30" s="86">
        <v>25</v>
      </c>
      <c r="C30" s="107"/>
      <c r="D30" s="88"/>
      <c r="E30" s="211"/>
      <c r="F30" s="212"/>
      <c r="G30" s="213"/>
      <c r="H30" s="214"/>
      <c r="I30" s="211"/>
      <c r="J30" s="212"/>
      <c r="K30" s="378">
        <f t="shared" si="0"/>
        <v>0</v>
      </c>
      <c r="L30" s="215">
        <v>10</v>
      </c>
      <c r="M30" s="379">
        <f t="shared" si="1"/>
        <v>10</v>
      </c>
      <c r="N30" s="215"/>
    </row>
    <row r="31" spans="1:14" ht="25.9" customHeight="1" x14ac:dyDescent="0.2">
      <c r="A31" s="203" t="s">
        <v>52</v>
      </c>
      <c r="B31" s="87">
        <v>26</v>
      </c>
      <c r="C31" s="90"/>
      <c r="D31" s="214"/>
      <c r="E31" s="211"/>
      <c r="F31" s="212"/>
      <c r="G31" s="211"/>
      <c r="H31" s="214"/>
      <c r="I31" s="211"/>
      <c r="J31" s="212"/>
      <c r="K31" s="378">
        <f t="shared" si="0"/>
        <v>0</v>
      </c>
      <c r="L31" s="215">
        <v>10</v>
      </c>
      <c r="M31" s="379">
        <f t="shared" si="1"/>
        <v>10</v>
      </c>
      <c r="N31" s="215"/>
    </row>
    <row r="32" spans="1:14" ht="25.9" customHeight="1" x14ac:dyDescent="0.2">
      <c r="A32" s="203" t="s">
        <v>53</v>
      </c>
      <c r="B32" s="86">
        <v>27</v>
      </c>
      <c r="C32" s="107"/>
      <c r="D32" s="88"/>
      <c r="E32" s="211"/>
      <c r="F32" s="212"/>
      <c r="G32" s="213"/>
      <c r="H32" s="214"/>
      <c r="I32" s="211"/>
      <c r="J32" s="212"/>
      <c r="K32" s="378">
        <f t="shared" si="0"/>
        <v>0</v>
      </c>
      <c r="L32" s="215">
        <v>10</v>
      </c>
      <c r="M32" s="379">
        <f t="shared" si="1"/>
        <v>10</v>
      </c>
      <c r="N32" s="215"/>
    </row>
    <row r="33" spans="1:14" ht="25.9" customHeight="1" x14ac:dyDescent="0.2">
      <c r="A33" s="203" t="s">
        <v>54</v>
      </c>
      <c r="B33" s="87">
        <v>28</v>
      </c>
      <c r="C33" s="90"/>
      <c r="D33" s="214"/>
      <c r="E33" s="211"/>
      <c r="F33" s="212"/>
      <c r="G33" s="211"/>
      <c r="H33" s="214"/>
      <c r="I33" s="211"/>
      <c r="J33" s="212"/>
      <c r="K33" s="378">
        <f t="shared" si="0"/>
        <v>0</v>
      </c>
      <c r="L33" s="215">
        <v>10</v>
      </c>
      <c r="M33" s="379">
        <f t="shared" si="1"/>
        <v>10</v>
      </c>
      <c r="N33" s="215"/>
    </row>
    <row r="34" spans="1:14" ht="25.9" customHeight="1" x14ac:dyDescent="0.2">
      <c r="A34" s="203" t="s">
        <v>55</v>
      </c>
      <c r="B34" s="86">
        <v>29</v>
      </c>
      <c r="C34" s="107"/>
      <c r="D34" s="88"/>
      <c r="E34" s="211"/>
      <c r="F34" s="212"/>
      <c r="G34" s="213"/>
      <c r="H34" s="214"/>
      <c r="I34" s="211"/>
      <c r="J34" s="212"/>
      <c r="K34" s="378">
        <f t="shared" si="0"/>
        <v>0</v>
      </c>
      <c r="L34" s="215">
        <v>10</v>
      </c>
      <c r="M34" s="379">
        <f t="shared" si="1"/>
        <v>10</v>
      </c>
      <c r="N34" s="215"/>
    </row>
    <row r="35" spans="1:14" ht="25.9" customHeight="1" x14ac:dyDescent="0.2">
      <c r="A35" s="203" t="s">
        <v>56</v>
      </c>
      <c r="B35" s="87">
        <v>30</v>
      </c>
      <c r="C35" s="90"/>
      <c r="D35" s="214"/>
      <c r="E35" s="211"/>
      <c r="F35" s="212"/>
      <c r="G35" s="211"/>
      <c r="H35" s="214"/>
      <c r="I35" s="211"/>
      <c r="J35" s="212"/>
      <c r="K35" s="378">
        <f t="shared" si="0"/>
        <v>0</v>
      </c>
      <c r="L35" s="215">
        <v>10</v>
      </c>
      <c r="M35" s="379">
        <f t="shared" si="1"/>
        <v>10</v>
      </c>
      <c r="N35" s="215"/>
    </row>
    <row r="36" spans="1:14" ht="25.9" customHeight="1" x14ac:dyDescent="0.2">
      <c r="A36" s="203" t="s">
        <v>57</v>
      </c>
      <c r="B36" s="87">
        <v>31</v>
      </c>
      <c r="C36" s="107"/>
      <c r="D36" s="88"/>
      <c r="E36" s="211"/>
      <c r="F36" s="212"/>
      <c r="G36" s="213"/>
      <c r="H36" s="214"/>
      <c r="I36" s="211"/>
      <c r="J36" s="212"/>
      <c r="K36" s="378">
        <f t="shared" si="0"/>
        <v>0</v>
      </c>
      <c r="L36" s="215">
        <v>10</v>
      </c>
      <c r="M36" s="379">
        <f t="shared" si="1"/>
        <v>10</v>
      </c>
      <c r="N36" s="215"/>
    </row>
    <row r="37" spans="1:14" ht="25.9" customHeight="1" x14ac:dyDescent="0.2">
      <c r="A37" s="203" t="s">
        <v>58</v>
      </c>
      <c r="B37" s="87">
        <v>32</v>
      </c>
      <c r="C37" s="90"/>
      <c r="D37" s="214"/>
      <c r="E37" s="211"/>
      <c r="F37" s="212"/>
      <c r="G37" s="211"/>
      <c r="H37" s="214"/>
      <c r="I37" s="211"/>
      <c r="J37" s="212"/>
      <c r="K37" s="378">
        <f t="shared" si="0"/>
        <v>0</v>
      </c>
      <c r="L37" s="215">
        <v>10</v>
      </c>
      <c r="M37" s="379">
        <f t="shared" si="1"/>
        <v>10</v>
      </c>
      <c r="N37" s="215"/>
    </row>
    <row r="38" spans="1:14" ht="25.9" customHeight="1" x14ac:dyDescent="0.2">
      <c r="A38" s="203" t="s">
        <v>59</v>
      </c>
      <c r="B38" s="87">
        <v>33</v>
      </c>
      <c r="C38" s="107"/>
      <c r="D38" s="88"/>
      <c r="E38" s="211"/>
      <c r="F38" s="212"/>
      <c r="G38" s="213"/>
      <c r="H38" s="214"/>
      <c r="I38" s="211"/>
      <c r="J38" s="212"/>
      <c r="K38" s="378">
        <f t="shared" si="0"/>
        <v>0</v>
      </c>
      <c r="L38" s="215">
        <v>10</v>
      </c>
      <c r="M38" s="379">
        <f t="shared" si="1"/>
        <v>10</v>
      </c>
      <c r="N38" s="215"/>
    </row>
    <row r="39" spans="1:14" ht="25.9" customHeight="1" x14ac:dyDescent="0.2">
      <c r="A39" s="203" t="s">
        <v>60</v>
      </c>
      <c r="B39" s="87">
        <v>34</v>
      </c>
      <c r="C39" s="90"/>
      <c r="D39" s="214"/>
      <c r="E39" s="211"/>
      <c r="F39" s="212"/>
      <c r="G39" s="211"/>
      <c r="H39" s="214"/>
      <c r="I39" s="211"/>
      <c r="J39" s="212"/>
      <c r="K39" s="378">
        <f t="shared" si="0"/>
        <v>0</v>
      </c>
      <c r="L39" s="215">
        <v>10</v>
      </c>
      <c r="M39" s="379">
        <f t="shared" si="1"/>
        <v>10</v>
      </c>
      <c r="N39" s="215"/>
    </row>
    <row r="40" spans="1:14" ht="25.9" customHeight="1" x14ac:dyDescent="0.2">
      <c r="A40" s="203" t="s">
        <v>61</v>
      </c>
      <c r="B40" s="87">
        <v>35</v>
      </c>
      <c r="C40" s="107"/>
      <c r="D40" s="88"/>
      <c r="E40" s="211"/>
      <c r="F40" s="212"/>
      <c r="G40" s="213"/>
      <c r="H40" s="214"/>
      <c r="I40" s="211"/>
      <c r="J40" s="212"/>
      <c r="K40" s="378">
        <f t="shared" si="0"/>
        <v>0</v>
      </c>
      <c r="L40" s="215">
        <v>10</v>
      </c>
      <c r="M40" s="379">
        <f t="shared" si="1"/>
        <v>10</v>
      </c>
      <c r="N40" s="215"/>
    </row>
    <row r="41" spans="1:14" ht="25.9" customHeight="1" x14ac:dyDescent="0.2">
      <c r="A41" s="203" t="s">
        <v>62</v>
      </c>
      <c r="B41" s="87">
        <v>36</v>
      </c>
      <c r="C41" s="90"/>
      <c r="D41" s="214"/>
      <c r="E41" s="211"/>
      <c r="F41" s="212"/>
      <c r="G41" s="211"/>
      <c r="H41" s="214"/>
      <c r="I41" s="211"/>
      <c r="J41" s="212"/>
      <c r="K41" s="378">
        <f t="shared" si="0"/>
        <v>0</v>
      </c>
      <c r="L41" s="215">
        <v>10</v>
      </c>
      <c r="M41" s="379">
        <f t="shared" si="1"/>
        <v>10</v>
      </c>
      <c r="N41" s="215"/>
    </row>
    <row r="42" spans="1:14" ht="25.9" customHeight="1" x14ac:dyDescent="0.2">
      <c r="A42" s="203" t="s">
        <v>63</v>
      </c>
      <c r="B42" s="87">
        <v>37</v>
      </c>
      <c r="C42" s="107"/>
      <c r="D42" s="88"/>
      <c r="E42" s="211"/>
      <c r="F42" s="212"/>
      <c r="G42" s="213"/>
      <c r="H42" s="214"/>
      <c r="I42" s="211"/>
      <c r="J42" s="212"/>
      <c r="K42" s="378">
        <f t="shared" si="0"/>
        <v>0</v>
      </c>
      <c r="L42" s="215">
        <v>10</v>
      </c>
      <c r="M42" s="379">
        <f t="shared" si="1"/>
        <v>10</v>
      </c>
      <c r="N42" s="215"/>
    </row>
    <row r="43" spans="1:14" ht="25.9" customHeight="1" x14ac:dyDescent="0.2">
      <c r="A43" s="203" t="s">
        <v>64</v>
      </c>
      <c r="B43" s="87">
        <v>38</v>
      </c>
      <c r="C43" s="90"/>
      <c r="D43" s="214"/>
      <c r="E43" s="211"/>
      <c r="F43" s="212"/>
      <c r="G43" s="211"/>
      <c r="H43" s="214"/>
      <c r="I43" s="211"/>
      <c r="J43" s="212"/>
      <c r="K43" s="378">
        <f t="shared" si="0"/>
        <v>0</v>
      </c>
      <c r="L43" s="215">
        <v>10</v>
      </c>
      <c r="M43" s="379">
        <f t="shared" si="1"/>
        <v>10</v>
      </c>
      <c r="N43" s="215"/>
    </row>
    <row r="44" spans="1:14" ht="25.9" customHeight="1" x14ac:dyDescent="0.2">
      <c r="A44" s="203" t="s">
        <v>65</v>
      </c>
      <c r="B44" s="87">
        <v>39</v>
      </c>
      <c r="C44" s="90"/>
      <c r="D44" s="88"/>
      <c r="E44" s="211"/>
      <c r="F44" s="212"/>
      <c r="G44" s="213"/>
      <c r="H44" s="214"/>
      <c r="I44" s="211"/>
      <c r="J44" s="212"/>
      <c r="K44" s="378">
        <f t="shared" ref="K44:K49" si="2">I44+G44+E44</f>
        <v>0</v>
      </c>
      <c r="L44" s="215">
        <v>10</v>
      </c>
      <c r="M44" s="379">
        <f t="shared" ref="M44:M49" si="3">L44-K44</f>
        <v>10</v>
      </c>
      <c r="N44" s="215"/>
    </row>
    <row r="45" spans="1:14" ht="25.9" customHeight="1" x14ac:dyDescent="0.2">
      <c r="A45" s="203" t="s">
        <v>66</v>
      </c>
      <c r="B45" s="87">
        <v>40</v>
      </c>
      <c r="C45" s="90"/>
      <c r="D45" s="88"/>
      <c r="E45" s="211"/>
      <c r="F45" s="212"/>
      <c r="G45" s="213"/>
      <c r="H45" s="214"/>
      <c r="I45" s="211"/>
      <c r="J45" s="212"/>
      <c r="K45" s="378">
        <f t="shared" si="2"/>
        <v>0</v>
      </c>
      <c r="L45" s="215">
        <v>10</v>
      </c>
      <c r="M45" s="379">
        <f t="shared" si="3"/>
        <v>10</v>
      </c>
      <c r="N45" s="215"/>
    </row>
    <row r="46" spans="1:14" ht="25.9" customHeight="1" x14ac:dyDescent="0.2">
      <c r="A46" s="203" t="s">
        <v>67</v>
      </c>
      <c r="B46" s="87">
        <v>41</v>
      </c>
      <c r="C46" s="90"/>
      <c r="D46" s="88"/>
      <c r="E46" s="211"/>
      <c r="F46" s="212"/>
      <c r="G46" s="213"/>
      <c r="H46" s="214"/>
      <c r="I46" s="211"/>
      <c r="J46" s="212"/>
      <c r="K46" s="378">
        <f t="shared" si="2"/>
        <v>0</v>
      </c>
      <c r="L46" s="215">
        <v>10</v>
      </c>
      <c r="M46" s="379">
        <f t="shared" si="3"/>
        <v>10</v>
      </c>
      <c r="N46" s="215"/>
    </row>
    <row r="47" spans="1:14" ht="25.9" customHeight="1" x14ac:dyDescent="0.2">
      <c r="A47" s="203" t="s">
        <v>68</v>
      </c>
      <c r="B47" s="87">
        <v>42</v>
      </c>
      <c r="C47" s="90"/>
      <c r="D47" s="88"/>
      <c r="E47" s="211"/>
      <c r="F47" s="212"/>
      <c r="G47" s="213"/>
      <c r="H47" s="214"/>
      <c r="I47" s="211"/>
      <c r="J47" s="212"/>
      <c r="K47" s="378">
        <f t="shared" si="2"/>
        <v>0</v>
      </c>
      <c r="L47" s="215">
        <v>10</v>
      </c>
      <c r="M47" s="379">
        <f t="shared" si="3"/>
        <v>10</v>
      </c>
      <c r="N47" s="215"/>
    </row>
    <row r="48" spans="1:14" ht="25.9" customHeight="1" x14ac:dyDescent="0.2">
      <c r="A48" s="203" t="s">
        <v>69</v>
      </c>
      <c r="B48" s="87">
        <v>43</v>
      </c>
      <c r="C48" s="90"/>
      <c r="D48" s="88"/>
      <c r="E48" s="211"/>
      <c r="F48" s="212"/>
      <c r="G48" s="213"/>
      <c r="H48" s="214"/>
      <c r="I48" s="211"/>
      <c r="J48" s="212"/>
      <c r="K48" s="378">
        <f t="shared" si="2"/>
        <v>0</v>
      </c>
      <c r="L48" s="215">
        <v>10</v>
      </c>
      <c r="M48" s="379">
        <f t="shared" si="3"/>
        <v>10</v>
      </c>
      <c r="N48" s="215"/>
    </row>
    <row r="49" spans="1:14" ht="25.9" customHeight="1" thickBot="1" x14ac:dyDescent="0.25">
      <c r="A49" s="203" t="s">
        <v>70</v>
      </c>
      <c r="B49" s="87">
        <v>44</v>
      </c>
      <c r="C49" s="90"/>
      <c r="D49" s="88"/>
      <c r="E49" s="216"/>
      <c r="F49" s="217"/>
      <c r="G49" s="213"/>
      <c r="H49" s="214"/>
      <c r="I49" s="216"/>
      <c r="J49" s="217"/>
      <c r="K49" s="378">
        <f t="shared" si="2"/>
        <v>0</v>
      </c>
      <c r="L49" s="215">
        <v>10</v>
      </c>
      <c r="M49" s="379">
        <f t="shared" si="3"/>
        <v>10</v>
      </c>
      <c r="N49" s="215"/>
    </row>
  </sheetData>
  <sheetProtection algorithmName="SHA-512" hashValue="lshWLZxMF7TSCBGxhWNBbUzRlV7XY8pVWzwB1/XpIFUER/XuEtHpOqIBl/o624hhLcQKU73vVsmNR3UFr74ZFA==" saltValue="99f1ic9mIhvEmWaXPc/w5A==" spinCount="100000" sheet="1" selectLockedCells="1"/>
  <mergeCells count="12">
    <mergeCell ref="A1:H1"/>
    <mergeCell ref="B2:F2"/>
    <mergeCell ref="A3:D3"/>
    <mergeCell ref="A4:B5"/>
    <mergeCell ref="C4:C5"/>
    <mergeCell ref="E4:F4"/>
    <mergeCell ref="G4:H4"/>
    <mergeCell ref="I4:J4"/>
    <mergeCell ref="K4:K5"/>
    <mergeCell ref="L4:L5"/>
    <mergeCell ref="M4:M5"/>
    <mergeCell ref="N4:N5"/>
  </mergeCells>
  <phoneticPr fontId="23" type="noConversion"/>
  <conditionalFormatting sqref="D6:D49">
    <cfRule type="cellIs" dxfId="6" priority="1" operator="equal">
      <formula>"oui"</formula>
    </cfRule>
  </conditionalFormatting>
  <pageMargins left="0.25" right="0.25" top="0.75" bottom="0.75" header="0.3" footer="0.3"/>
  <pageSetup paperSize="9" scale="61" fitToHeight="0" orientation="landscape" r:id="rId1"/>
  <headerFooter>
    <oddFooter>&amp;Céquipe pédagogique - Académie de Strasbourg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49"/>
  <sheetViews>
    <sheetView showGridLines="0" showRuler="0" view="pageBreakPreview" zoomScale="60" zoomScaleNormal="80" zoomScalePageLayoutView="69" workbookViewId="0">
      <selection activeCell="A6" sqref="A6"/>
    </sheetView>
  </sheetViews>
  <sheetFormatPr baseColWidth="10" defaultColWidth="11.42578125" defaultRowHeight="12.75" x14ac:dyDescent="0.2"/>
  <cols>
    <col min="1" max="1" width="33.85546875" style="83" customWidth="1"/>
    <col min="2" max="2" width="3.85546875" style="83" customWidth="1"/>
    <col min="3" max="3" width="11.7109375" style="83" customWidth="1"/>
    <col min="4" max="4" width="21.7109375" style="84" customWidth="1"/>
    <col min="5" max="5" width="14.28515625" style="83" customWidth="1"/>
    <col min="6" max="6" width="15.7109375" style="83" customWidth="1"/>
    <col min="7" max="7" width="14.28515625" style="83" customWidth="1"/>
    <col min="8" max="8" width="15.7109375" style="83" customWidth="1"/>
    <col min="9" max="9" width="15.140625" style="83" customWidth="1"/>
    <col min="10" max="10" width="17.7109375" style="83" customWidth="1"/>
    <col min="11" max="11" width="11.42578125" style="83"/>
    <col min="12" max="12" width="30.28515625" style="83" customWidth="1"/>
    <col min="13" max="16384" width="11.42578125" style="83"/>
  </cols>
  <sheetData>
    <row r="1" spans="1:12" ht="42" customHeight="1" x14ac:dyDescent="0.2">
      <c r="A1" s="237" t="s">
        <v>75</v>
      </c>
      <c r="B1" s="237"/>
      <c r="C1" s="237"/>
      <c r="D1" s="237"/>
      <c r="E1" s="237"/>
      <c r="F1" s="237"/>
      <c r="G1" s="83" t="str">
        <f>Présentation!L4</f>
        <v>Version 6 - mai 2021</v>
      </c>
      <c r="J1" s="91"/>
      <c r="K1" s="91"/>
      <c r="L1" s="91"/>
    </row>
    <row r="2" spans="1:12" ht="48.6" customHeight="1" thickBot="1" x14ac:dyDescent="0.25">
      <c r="A2" s="92" t="s">
        <v>0</v>
      </c>
      <c r="B2" s="238">
        <f>Présentation!F2</f>
        <v>0</v>
      </c>
      <c r="C2" s="238"/>
      <c r="D2" s="238"/>
      <c r="E2" s="221" t="s">
        <v>1</v>
      </c>
      <c r="F2" s="189">
        <f>Présentation!M2</f>
        <v>2021</v>
      </c>
      <c r="G2" s="93"/>
      <c r="H2" s="91"/>
      <c r="I2" s="91"/>
      <c r="J2" s="91"/>
      <c r="K2" s="91"/>
      <c r="L2" s="91"/>
    </row>
    <row r="3" spans="1:12" ht="42" customHeight="1" thickBot="1" x14ac:dyDescent="0.25">
      <c r="A3" s="239" t="s">
        <v>21</v>
      </c>
      <c r="B3" s="240"/>
      <c r="C3" s="240"/>
      <c r="D3" s="240"/>
      <c r="E3" s="94">
        <f>F2-2</f>
        <v>2019</v>
      </c>
      <c r="F3" s="95">
        <f>F2-1</f>
        <v>2020</v>
      </c>
      <c r="G3" s="94">
        <f>F2-1</f>
        <v>2020</v>
      </c>
      <c r="H3" s="95">
        <f>F2</f>
        <v>2021</v>
      </c>
      <c r="I3" s="91"/>
      <c r="J3" s="91"/>
      <c r="K3" s="91"/>
      <c r="L3" s="91"/>
    </row>
    <row r="4" spans="1:12" ht="25.9" customHeight="1" x14ac:dyDescent="0.2">
      <c r="A4" s="241" t="s">
        <v>22</v>
      </c>
      <c r="B4" s="241"/>
      <c r="C4" s="242" t="s">
        <v>23</v>
      </c>
      <c r="D4" s="98" t="s">
        <v>24</v>
      </c>
      <c r="E4" s="229" t="s">
        <v>25</v>
      </c>
      <c r="F4" s="230"/>
      <c r="G4" s="229" t="s">
        <v>26</v>
      </c>
      <c r="H4" s="230"/>
      <c r="I4" s="231" t="s">
        <v>27</v>
      </c>
      <c r="J4" s="233" t="s">
        <v>191</v>
      </c>
      <c r="K4" s="235" t="s">
        <v>28</v>
      </c>
      <c r="L4" s="235" t="s">
        <v>29</v>
      </c>
    </row>
    <row r="5" spans="1:12" s="85" customFormat="1" ht="38.450000000000003" customHeight="1" x14ac:dyDescent="0.25">
      <c r="A5" s="241"/>
      <c r="B5" s="241"/>
      <c r="C5" s="242"/>
      <c r="D5" s="99" t="s">
        <v>30</v>
      </c>
      <c r="E5" s="100" t="s">
        <v>31</v>
      </c>
      <c r="F5" s="101" t="s">
        <v>32</v>
      </c>
      <c r="G5" s="100" t="s">
        <v>31</v>
      </c>
      <c r="H5" s="101" t="s">
        <v>32</v>
      </c>
      <c r="I5" s="232"/>
      <c r="J5" s="234"/>
      <c r="K5" s="236"/>
      <c r="L5" s="236"/>
    </row>
    <row r="6" spans="1:12" s="85" customFormat="1" ht="25.9" customHeight="1" x14ac:dyDescent="0.25">
      <c r="A6" s="203" t="s">
        <v>172</v>
      </c>
      <c r="B6" s="106">
        <v>1</v>
      </c>
      <c r="C6" s="218"/>
      <c r="D6" s="88"/>
      <c r="E6" s="211"/>
      <c r="F6" s="212"/>
      <c r="G6" s="211"/>
      <c r="H6" s="212"/>
      <c r="I6" s="378">
        <f>SUM(E6,G6)</f>
        <v>0</v>
      </c>
      <c r="J6" s="215">
        <v>5</v>
      </c>
      <c r="K6" s="379">
        <f>J6-I6</f>
        <v>5</v>
      </c>
      <c r="L6" s="215"/>
    </row>
    <row r="7" spans="1:12" s="85" customFormat="1" ht="25.9" customHeight="1" x14ac:dyDescent="0.25">
      <c r="A7" s="203" t="s">
        <v>173</v>
      </c>
      <c r="B7" s="87">
        <v>2</v>
      </c>
      <c r="C7" s="90"/>
      <c r="D7" s="88"/>
      <c r="E7" s="211"/>
      <c r="F7" s="212"/>
      <c r="G7" s="211"/>
      <c r="H7" s="212"/>
      <c r="I7" s="378">
        <f>SUM(E7,G7)</f>
        <v>0</v>
      </c>
      <c r="J7" s="215">
        <v>5</v>
      </c>
      <c r="K7" s="379">
        <f>J7-I7</f>
        <v>5</v>
      </c>
      <c r="L7" s="215"/>
    </row>
    <row r="8" spans="1:12" s="85" customFormat="1" ht="25.9" customHeight="1" x14ac:dyDescent="0.25">
      <c r="A8" s="203" t="s">
        <v>174</v>
      </c>
      <c r="B8" s="86">
        <v>3</v>
      </c>
      <c r="C8" s="219"/>
      <c r="D8" s="88"/>
      <c r="E8" s="211"/>
      <c r="F8" s="212"/>
      <c r="G8" s="211"/>
      <c r="H8" s="212"/>
      <c r="I8" s="378">
        <f t="shared" ref="I8:I49" si="0">SUM(E8,G8)</f>
        <v>0</v>
      </c>
      <c r="J8" s="215">
        <v>5</v>
      </c>
      <c r="K8" s="379">
        <f t="shared" ref="K8:K49" si="1">J8-I8</f>
        <v>5</v>
      </c>
      <c r="L8" s="215"/>
    </row>
    <row r="9" spans="1:12" s="85" customFormat="1" ht="25.9" customHeight="1" x14ac:dyDescent="0.25">
      <c r="A9" s="203" t="s">
        <v>175</v>
      </c>
      <c r="B9" s="87">
        <v>4</v>
      </c>
      <c r="C9" s="90"/>
      <c r="D9" s="88"/>
      <c r="E9" s="211"/>
      <c r="F9" s="212"/>
      <c r="G9" s="211"/>
      <c r="H9" s="212"/>
      <c r="I9" s="378">
        <f t="shared" si="0"/>
        <v>0</v>
      </c>
      <c r="J9" s="215">
        <v>5</v>
      </c>
      <c r="K9" s="379">
        <f t="shared" si="1"/>
        <v>5</v>
      </c>
      <c r="L9" s="215"/>
    </row>
    <row r="10" spans="1:12" s="85" customFormat="1" ht="25.9" customHeight="1" x14ac:dyDescent="0.25">
      <c r="A10" s="203" t="s">
        <v>176</v>
      </c>
      <c r="B10" s="86">
        <v>5</v>
      </c>
      <c r="C10" s="219"/>
      <c r="D10" s="88"/>
      <c r="E10" s="211"/>
      <c r="F10" s="212"/>
      <c r="G10" s="211"/>
      <c r="H10" s="212"/>
      <c r="I10" s="378">
        <f t="shared" si="0"/>
        <v>0</v>
      </c>
      <c r="J10" s="215">
        <v>5</v>
      </c>
      <c r="K10" s="379">
        <f t="shared" si="1"/>
        <v>5</v>
      </c>
      <c r="L10" s="215"/>
    </row>
    <row r="11" spans="1:12" s="85" customFormat="1" ht="25.9" customHeight="1" x14ac:dyDescent="0.25">
      <c r="A11" s="203" t="s">
        <v>177</v>
      </c>
      <c r="B11" s="87">
        <v>6</v>
      </c>
      <c r="C11" s="90"/>
      <c r="D11" s="88"/>
      <c r="E11" s="211"/>
      <c r="F11" s="212"/>
      <c r="G11" s="211"/>
      <c r="H11" s="212"/>
      <c r="I11" s="378">
        <f t="shared" si="0"/>
        <v>0</v>
      </c>
      <c r="J11" s="215">
        <v>5</v>
      </c>
      <c r="K11" s="379">
        <f t="shared" si="1"/>
        <v>5</v>
      </c>
      <c r="L11" s="215"/>
    </row>
    <row r="12" spans="1:12" s="85" customFormat="1" ht="25.9" customHeight="1" x14ac:dyDescent="0.25">
      <c r="A12" s="203" t="s">
        <v>33</v>
      </c>
      <c r="B12" s="86">
        <v>7</v>
      </c>
      <c r="C12" s="219"/>
      <c r="D12" s="88"/>
      <c r="E12" s="211"/>
      <c r="F12" s="212"/>
      <c r="G12" s="211"/>
      <c r="H12" s="212"/>
      <c r="I12" s="378">
        <f t="shared" si="0"/>
        <v>0</v>
      </c>
      <c r="J12" s="215">
        <v>5</v>
      </c>
      <c r="K12" s="379">
        <f t="shared" si="1"/>
        <v>5</v>
      </c>
      <c r="L12" s="215"/>
    </row>
    <row r="13" spans="1:12" s="85" customFormat="1" ht="25.9" customHeight="1" x14ac:dyDescent="0.25">
      <c r="A13" s="203" t="s">
        <v>34</v>
      </c>
      <c r="B13" s="87">
        <v>8</v>
      </c>
      <c r="C13" s="90"/>
      <c r="D13" s="88"/>
      <c r="E13" s="211"/>
      <c r="F13" s="212"/>
      <c r="G13" s="211"/>
      <c r="H13" s="212"/>
      <c r="I13" s="378">
        <f t="shared" si="0"/>
        <v>0</v>
      </c>
      <c r="J13" s="215">
        <v>5</v>
      </c>
      <c r="K13" s="379">
        <f t="shared" si="1"/>
        <v>5</v>
      </c>
      <c r="L13" s="215"/>
    </row>
    <row r="14" spans="1:12" s="85" customFormat="1" ht="25.9" customHeight="1" x14ac:dyDescent="0.25">
      <c r="A14" s="203" t="s">
        <v>35</v>
      </c>
      <c r="B14" s="86">
        <v>9</v>
      </c>
      <c r="C14" s="219"/>
      <c r="D14" s="88"/>
      <c r="E14" s="211"/>
      <c r="F14" s="212"/>
      <c r="G14" s="211"/>
      <c r="H14" s="212"/>
      <c r="I14" s="378">
        <f t="shared" si="0"/>
        <v>0</v>
      </c>
      <c r="J14" s="215">
        <v>5</v>
      </c>
      <c r="K14" s="379">
        <f t="shared" si="1"/>
        <v>5</v>
      </c>
      <c r="L14" s="215"/>
    </row>
    <row r="15" spans="1:12" s="85" customFormat="1" ht="25.9" customHeight="1" x14ac:dyDescent="0.25">
      <c r="A15" s="203" t="s">
        <v>36</v>
      </c>
      <c r="B15" s="87">
        <v>10</v>
      </c>
      <c r="C15" s="90"/>
      <c r="D15" s="88"/>
      <c r="E15" s="211"/>
      <c r="F15" s="212"/>
      <c r="G15" s="211"/>
      <c r="H15" s="212"/>
      <c r="I15" s="378">
        <f t="shared" si="0"/>
        <v>0</v>
      </c>
      <c r="J15" s="215">
        <v>5</v>
      </c>
      <c r="K15" s="379">
        <f t="shared" si="1"/>
        <v>5</v>
      </c>
      <c r="L15" s="215"/>
    </row>
    <row r="16" spans="1:12" s="85" customFormat="1" ht="25.9" customHeight="1" x14ac:dyDescent="0.25">
      <c r="A16" s="203" t="s">
        <v>37</v>
      </c>
      <c r="B16" s="86">
        <v>11</v>
      </c>
      <c r="C16" s="219"/>
      <c r="D16" s="88"/>
      <c r="E16" s="211"/>
      <c r="F16" s="212"/>
      <c r="G16" s="211"/>
      <c r="H16" s="212"/>
      <c r="I16" s="378">
        <f t="shared" si="0"/>
        <v>0</v>
      </c>
      <c r="J16" s="215">
        <v>5</v>
      </c>
      <c r="K16" s="379">
        <f t="shared" si="1"/>
        <v>5</v>
      </c>
      <c r="L16" s="215"/>
    </row>
    <row r="17" spans="1:12" s="85" customFormat="1" ht="25.9" customHeight="1" x14ac:dyDescent="0.25">
      <c r="A17" s="203" t="s">
        <v>38</v>
      </c>
      <c r="B17" s="87">
        <v>12</v>
      </c>
      <c r="C17" s="90"/>
      <c r="D17" s="88"/>
      <c r="E17" s="211"/>
      <c r="F17" s="212"/>
      <c r="G17" s="211"/>
      <c r="H17" s="212"/>
      <c r="I17" s="378">
        <f t="shared" si="0"/>
        <v>0</v>
      </c>
      <c r="J17" s="215">
        <v>5</v>
      </c>
      <c r="K17" s="379">
        <f t="shared" si="1"/>
        <v>5</v>
      </c>
      <c r="L17" s="215"/>
    </row>
    <row r="18" spans="1:12" s="85" customFormat="1" ht="25.9" customHeight="1" x14ac:dyDescent="0.25">
      <c r="A18" s="203" t="s">
        <v>39</v>
      </c>
      <c r="B18" s="86">
        <v>13</v>
      </c>
      <c r="C18" s="219"/>
      <c r="D18" s="88"/>
      <c r="E18" s="211"/>
      <c r="F18" s="212"/>
      <c r="G18" s="211"/>
      <c r="H18" s="212"/>
      <c r="I18" s="378">
        <f t="shared" si="0"/>
        <v>0</v>
      </c>
      <c r="J18" s="215">
        <v>5</v>
      </c>
      <c r="K18" s="379">
        <f t="shared" si="1"/>
        <v>5</v>
      </c>
      <c r="L18" s="215"/>
    </row>
    <row r="19" spans="1:12" s="85" customFormat="1" ht="25.9" customHeight="1" x14ac:dyDescent="0.25">
      <c r="A19" s="203" t="s">
        <v>40</v>
      </c>
      <c r="B19" s="87">
        <v>14</v>
      </c>
      <c r="C19" s="90"/>
      <c r="D19" s="88"/>
      <c r="E19" s="211"/>
      <c r="F19" s="212"/>
      <c r="G19" s="211"/>
      <c r="H19" s="212"/>
      <c r="I19" s="378">
        <f t="shared" si="0"/>
        <v>0</v>
      </c>
      <c r="J19" s="215">
        <v>5</v>
      </c>
      <c r="K19" s="379">
        <f t="shared" si="1"/>
        <v>5</v>
      </c>
      <c r="L19" s="215"/>
    </row>
    <row r="20" spans="1:12" s="85" customFormat="1" ht="25.9" customHeight="1" x14ac:dyDescent="0.25">
      <c r="A20" s="203" t="s">
        <v>41</v>
      </c>
      <c r="B20" s="86">
        <v>15</v>
      </c>
      <c r="C20" s="219"/>
      <c r="D20" s="88"/>
      <c r="E20" s="211"/>
      <c r="F20" s="212"/>
      <c r="G20" s="211"/>
      <c r="H20" s="212"/>
      <c r="I20" s="378">
        <f t="shared" si="0"/>
        <v>0</v>
      </c>
      <c r="J20" s="215">
        <v>5</v>
      </c>
      <c r="K20" s="379">
        <f t="shared" si="1"/>
        <v>5</v>
      </c>
      <c r="L20" s="215"/>
    </row>
    <row r="21" spans="1:12" s="85" customFormat="1" ht="25.9" customHeight="1" x14ac:dyDescent="0.25">
      <c r="A21" s="203" t="s">
        <v>42</v>
      </c>
      <c r="B21" s="87">
        <v>16</v>
      </c>
      <c r="C21" s="90"/>
      <c r="D21" s="88"/>
      <c r="E21" s="211"/>
      <c r="F21" s="212"/>
      <c r="G21" s="211"/>
      <c r="H21" s="212"/>
      <c r="I21" s="378">
        <f t="shared" si="0"/>
        <v>0</v>
      </c>
      <c r="J21" s="215">
        <v>5</v>
      </c>
      <c r="K21" s="379">
        <f t="shared" si="1"/>
        <v>5</v>
      </c>
      <c r="L21" s="215"/>
    </row>
    <row r="22" spans="1:12" s="85" customFormat="1" ht="25.9" customHeight="1" x14ac:dyDescent="0.25">
      <c r="A22" s="203" t="s">
        <v>43</v>
      </c>
      <c r="B22" s="86">
        <v>17</v>
      </c>
      <c r="C22" s="219"/>
      <c r="D22" s="88"/>
      <c r="E22" s="211"/>
      <c r="F22" s="212"/>
      <c r="G22" s="211"/>
      <c r="H22" s="212"/>
      <c r="I22" s="378">
        <f t="shared" si="0"/>
        <v>0</v>
      </c>
      <c r="J22" s="215">
        <v>5</v>
      </c>
      <c r="K22" s="379">
        <f t="shared" si="1"/>
        <v>5</v>
      </c>
      <c r="L22" s="215"/>
    </row>
    <row r="23" spans="1:12" s="85" customFormat="1" ht="25.9" customHeight="1" x14ac:dyDescent="0.25">
      <c r="A23" s="203" t="s">
        <v>44</v>
      </c>
      <c r="B23" s="87">
        <v>18</v>
      </c>
      <c r="C23" s="90"/>
      <c r="D23" s="88"/>
      <c r="E23" s="211"/>
      <c r="F23" s="212"/>
      <c r="G23" s="211"/>
      <c r="H23" s="212"/>
      <c r="I23" s="378">
        <f t="shared" si="0"/>
        <v>0</v>
      </c>
      <c r="J23" s="215">
        <v>5</v>
      </c>
      <c r="K23" s="379">
        <f t="shared" si="1"/>
        <v>5</v>
      </c>
      <c r="L23" s="215"/>
    </row>
    <row r="24" spans="1:12" s="85" customFormat="1" ht="25.9" customHeight="1" x14ac:dyDescent="0.25">
      <c r="A24" s="203" t="s">
        <v>45</v>
      </c>
      <c r="B24" s="86">
        <v>19</v>
      </c>
      <c r="C24" s="219"/>
      <c r="D24" s="88"/>
      <c r="E24" s="211"/>
      <c r="F24" s="212"/>
      <c r="G24" s="211"/>
      <c r="H24" s="212"/>
      <c r="I24" s="378">
        <f t="shared" si="0"/>
        <v>0</v>
      </c>
      <c r="J24" s="215">
        <v>5</v>
      </c>
      <c r="K24" s="379">
        <f t="shared" si="1"/>
        <v>5</v>
      </c>
      <c r="L24" s="215"/>
    </row>
    <row r="25" spans="1:12" s="85" customFormat="1" ht="25.9" customHeight="1" x14ac:dyDescent="0.25">
      <c r="A25" s="203" t="s">
        <v>46</v>
      </c>
      <c r="B25" s="87">
        <v>20</v>
      </c>
      <c r="C25" s="90"/>
      <c r="D25" s="88"/>
      <c r="E25" s="211"/>
      <c r="F25" s="212"/>
      <c r="G25" s="211"/>
      <c r="H25" s="212"/>
      <c r="I25" s="378">
        <f t="shared" si="0"/>
        <v>0</v>
      </c>
      <c r="J25" s="215">
        <v>5</v>
      </c>
      <c r="K25" s="379">
        <f t="shared" si="1"/>
        <v>5</v>
      </c>
      <c r="L25" s="215"/>
    </row>
    <row r="26" spans="1:12" s="85" customFormat="1" ht="25.9" customHeight="1" x14ac:dyDescent="0.25">
      <c r="A26" s="203" t="s">
        <v>47</v>
      </c>
      <c r="B26" s="86">
        <v>21</v>
      </c>
      <c r="C26" s="219"/>
      <c r="D26" s="88"/>
      <c r="E26" s="211"/>
      <c r="F26" s="212"/>
      <c r="G26" s="211"/>
      <c r="H26" s="212"/>
      <c r="I26" s="378">
        <f t="shared" si="0"/>
        <v>0</v>
      </c>
      <c r="J26" s="215">
        <v>5</v>
      </c>
      <c r="K26" s="379">
        <f t="shared" si="1"/>
        <v>5</v>
      </c>
      <c r="L26" s="215"/>
    </row>
    <row r="27" spans="1:12" s="85" customFormat="1" ht="25.9" customHeight="1" x14ac:dyDescent="0.25">
      <c r="A27" s="203" t="s">
        <v>48</v>
      </c>
      <c r="B27" s="87">
        <v>22</v>
      </c>
      <c r="C27" s="90"/>
      <c r="D27" s="88"/>
      <c r="E27" s="211"/>
      <c r="F27" s="212"/>
      <c r="G27" s="211"/>
      <c r="H27" s="212"/>
      <c r="I27" s="378">
        <f t="shared" si="0"/>
        <v>0</v>
      </c>
      <c r="J27" s="215">
        <v>5</v>
      </c>
      <c r="K27" s="379">
        <f t="shared" si="1"/>
        <v>5</v>
      </c>
      <c r="L27" s="215"/>
    </row>
    <row r="28" spans="1:12" s="85" customFormat="1" ht="25.9" customHeight="1" x14ac:dyDescent="0.25">
      <c r="A28" s="203" t="s">
        <v>49</v>
      </c>
      <c r="B28" s="86">
        <v>23</v>
      </c>
      <c r="C28" s="219"/>
      <c r="D28" s="88"/>
      <c r="E28" s="211"/>
      <c r="F28" s="212"/>
      <c r="G28" s="211"/>
      <c r="H28" s="212"/>
      <c r="I28" s="378">
        <f t="shared" si="0"/>
        <v>0</v>
      </c>
      <c r="J28" s="215">
        <v>5</v>
      </c>
      <c r="K28" s="379">
        <f t="shared" si="1"/>
        <v>5</v>
      </c>
      <c r="L28" s="215"/>
    </row>
    <row r="29" spans="1:12" ht="25.9" customHeight="1" x14ac:dyDescent="0.2">
      <c r="A29" s="203" t="s">
        <v>50</v>
      </c>
      <c r="B29" s="87">
        <v>24</v>
      </c>
      <c r="C29" s="90"/>
      <c r="D29" s="88"/>
      <c r="E29" s="211"/>
      <c r="F29" s="212"/>
      <c r="G29" s="211"/>
      <c r="H29" s="212"/>
      <c r="I29" s="378">
        <f t="shared" si="0"/>
        <v>0</v>
      </c>
      <c r="J29" s="215">
        <v>5</v>
      </c>
      <c r="K29" s="379">
        <f t="shared" si="1"/>
        <v>5</v>
      </c>
      <c r="L29" s="215"/>
    </row>
    <row r="30" spans="1:12" ht="25.9" customHeight="1" x14ac:dyDescent="0.2">
      <c r="A30" s="203" t="s">
        <v>51</v>
      </c>
      <c r="B30" s="86">
        <v>25</v>
      </c>
      <c r="C30" s="219"/>
      <c r="D30" s="88"/>
      <c r="E30" s="211"/>
      <c r="F30" s="212"/>
      <c r="G30" s="211"/>
      <c r="H30" s="212"/>
      <c r="I30" s="378">
        <f t="shared" si="0"/>
        <v>0</v>
      </c>
      <c r="J30" s="215">
        <v>5</v>
      </c>
      <c r="K30" s="379">
        <f t="shared" si="1"/>
        <v>5</v>
      </c>
      <c r="L30" s="215"/>
    </row>
    <row r="31" spans="1:12" ht="25.9" customHeight="1" x14ac:dyDescent="0.2">
      <c r="A31" s="203" t="s">
        <v>52</v>
      </c>
      <c r="B31" s="87">
        <v>26</v>
      </c>
      <c r="C31" s="90"/>
      <c r="D31" s="88"/>
      <c r="E31" s="211"/>
      <c r="F31" s="212"/>
      <c r="G31" s="211"/>
      <c r="H31" s="212"/>
      <c r="I31" s="378">
        <f t="shared" si="0"/>
        <v>0</v>
      </c>
      <c r="J31" s="215">
        <v>5</v>
      </c>
      <c r="K31" s="379">
        <f t="shared" si="1"/>
        <v>5</v>
      </c>
      <c r="L31" s="215"/>
    </row>
    <row r="32" spans="1:12" ht="25.9" customHeight="1" x14ac:dyDescent="0.2">
      <c r="A32" s="203" t="s">
        <v>53</v>
      </c>
      <c r="B32" s="86">
        <v>27</v>
      </c>
      <c r="C32" s="219"/>
      <c r="D32" s="88"/>
      <c r="E32" s="211"/>
      <c r="F32" s="212"/>
      <c r="G32" s="211"/>
      <c r="H32" s="212"/>
      <c r="I32" s="378">
        <f t="shared" si="0"/>
        <v>0</v>
      </c>
      <c r="J32" s="215">
        <v>5</v>
      </c>
      <c r="K32" s="379">
        <f t="shared" si="1"/>
        <v>5</v>
      </c>
      <c r="L32" s="215"/>
    </row>
    <row r="33" spans="1:12" ht="25.9" customHeight="1" x14ac:dyDescent="0.2">
      <c r="A33" s="203" t="s">
        <v>54</v>
      </c>
      <c r="B33" s="87">
        <v>28</v>
      </c>
      <c r="C33" s="90"/>
      <c r="D33" s="88"/>
      <c r="E33" s="211"/>
      <c r="F33" s="212"/>
      <c r="G33" s="211"/>
      <c r="H33" s="212"/>
      <c r="I33" s="378">
        <f t="shared" si="0"/>
        <v>0</v>
      </c>
      <c r="J33" s="215">
        <v>5</v>
      </c>
      <c r="K33" s="379">
        <f t="shared" si="1"/>
        <v>5</v>
      </c>
      <c r="L33" s="215"/>
    </row>
    <row r="34" spans="1:12" ht="25.9" customHeight="1" x14ac:dyDescent="0.2">
      <c r="A34" s="203" t="s">
        <v>55</v>
      </c>
      <c r="B34" s="86">
        <v>29</v>
      </c>
      <c r="C34" s="219"/>
      <c r="D34" s="88"/>
      <c r="E34" s="211"/>
      <c r="F34" s="212"/>
      <c r="G34" s="211"/>
      <c r="H34" s="212"/>
      <c r="I34" s="378">
        <f t="shared" si="0"/>
        <v>0</v>
      </c>
      <c r="J34" s="215">
        <v>5</v>
      </c>
      <c r="K34" s="379">
        <f t="shared" si="1"/>
        <v>5</v>
      </c>
      <c r="L34" s="215"/>
    </row>
    <row r="35" spans="1:12" ht="25.9" customHeight="1" x14ac:dyDescent="0.2">
      <c r="A35" s="203" t="s">
        <v>56</v>
      </c>
      <c r="B35" s="87">
        <v>30</v>
      </c>
      <c r="C35" s="90"/>
      <c r="D35" s="88"/>
      <c r="E35" s="211"/>
      <c r="F35" s="212"/>
      <c r="G35" s="211"/>
      <c r="H35" s="212"/>
      <c r="I35" s="378">
        <f t="shared" si="0"/>
        <v>0</v>
      </c>
      <c r="J35" s="215">
        <v>5</v>
      </c>
      <c r="K35" s="379">
        <f t="shared" si="1"/>
        <v>5</v>
      </c>
      <c r="L35" s="215"/>
    </row>
    <row r="36" spans="1:12" ht="25.9" customHeight="1" x14ac:dyDescent="0.2">
      <c r="A36" s="203" t="s">
        <v>57</v>
      </c>
      <c r="B36" s="87">
        <v>31</v>
      </c>
      <c r="C36" s="90"/>
      <c r="D36" s="88"/>
      <c r="E36" s="211"/>
      <c r="F36" s="212"/>
      <c r="G36" s="211"/>
      <c r="H36" s="212"/>
      <c r="I36" s="378">
        <f t="shared" si="0"/>
        <v>0</v>
      </c>
      <c r="J36" s="215">
        <v>5</v>
      </c>
      <c r="K36" s="379">
        <f t="shared" si="1"/>
        <v>5</v>
      </c>
      <c r="L36" s="215"/>
    </row>
    <row r="37" spans="1:12" ht="25.9" customHeight="1" x14ac:dyDescent="0.2">
      <c r="A37" s="203" t="s">
        <v>58</v>
      </c>
      <c r="B37" s="87">
        <v>32</v>
      </c>
      <c r="C37" s="90"/>
      <c r="D37" s="88"/>
      <c r="E37" s="211"/>
      <c r="F37" s="212"/>
      <c r="G37" s="211"/>
      <c r="H37" s="212"/>
      <c r="I37" s="378">
        <f t="shared" si="0"/>
        <v>0</v>
      </c>
      <c r="J37" s="215">
        <v>5</v>
      </c>
      <c r="K37" s="379">
        <f t="shared" si="1"/>
        <v>5</v>
      </c>
      <c r="L37" s="215"/>
    </row>
    <row r="38" spans="1:12" ht="25.9" customHeight="1" x14ac:dyDescent="0.2">
      <c r="A38" s="203" t="s">
        <v>59</v>
      </c>
      <c r="B38" s="87">
        <v>33</v>
      </c>
      <c r="C38" s="90"/>
      <c r="D38" s="88"/>
      <c r="E38" s="211"/>
      <c r="F38" s="212"/>
      <c r="G38" s="211"/>
      <c r="H38" s="212"/>
      <c r="I38" s="378">
        <f t="shared" si="0"/>
        <v>0</v>
      </c>
      <c r="J38" s="215">
        <v>5</v>
      </c>
      <c r="K38" s="379">
        <f t="shared" si="1"/>
        <v>5</v>
      </c>
      <c r="L38" s="215"/>
    </row>
    <row r="39" spans="1:12" ht="25.9" customHeight="1" x14ac:dyDescent="0.2">
      <c r="A39" s="203" t="s">
        <v>60</v>
      </c>
      <c r="B39" s="87">
        <v>34</v>
      </c>
      <c r="C39" s="90"/>
      <c r="D39" s="88"/>
      <c r="E39" s="211"/>
      <c r="F39" s="212"/>
      <c r="G39" s="211"/>
      <c r="H39" s="212"/>
      <c r="I39" s="378">
        <f t="shared" si="0"/>
        <v>0</v>
      </c>
      <c r="J39" s="215">
        <v>5</v>
      </c>
      <c r="K39" s="379">
        <f t="shared" si="1"/>
        <v>5</v>
      </c>
      <c r="L39" s="215"/>
    </row>
    <row r="40" spans="1:12" ht="25.9" customHeight="1" x14ac:dyDescent="0.2">
      <c r="A40" s="203" t="s">
        <v>61</v>
      </c>
      <c r="B40" s="87">
        <v>35</v>
      </c>
      <c r="C40" s="90"/>
      <c r="D40" s="88"/>
      <c r="E40" s="211"/>
      <c r="F40" s="212"/>
      <c r="G40" s="211"/>
      <c r="H40" s="212"/>
      <c r="I40" s="378">
        <f t="shared" si="0"/>
        <v>0</v>
      </c>
      <c r="J40" s="215">
        <v>5</v>
      </c>
      <c r="K40" s="379">
        <f t="shared" si="1"/>
        <v>5</v>
      </c>
      <c r="L40" s="215"/>
    </row>
    <row r="41" spans="1:12" ht="25.9" customHeight="1" x14ac:dyDescent="0.2">
      <c r="A41" s="203" t="s">
        <v>62</v>
      </c>
      <c r="B41" s="87">
        <v>36</v>
      </c>
      <c r="C41" s="90"/>
      <c r="D41" s="88"/>
      <c r="E41" s="211"/>
      <c r="F41" s="212"/>
      <c r="G41" s="211"/>
      <c r="H41" s="212"/>
      <c r="I41" s="378">
        <f t="shared" si="0"/>
        <v>0</v>
      </c>
      <c r="J41" s="215">
        <v>5</v>
      </c>
      <c r="K41" s="379">
        <f t="shared" si="1"/>
        <v>5</v>
      </c>
      <c r="L41" s="215"/>
    </row>
    <row r="42" spans="1:12" ht="25.9" customHeight="1" x14ac:dyDescent="0.2">
      <c r="A42" s="203" t="s">
        <v>63</v>
      </c>
      <c r="B42" s="87">
        <v>37</v>
      </c>
      <c r="C42" s="90"/>
      <c r="D42" s="88"/>
      <c r="E42" s="211"/>
      <c r="F42" s="212"/>
      <c r="G42" s="211"/>
      <c r="H42" s="212"/>
      <c r="I42" s="378">
        <f t="shared" si="0"/>
        <v>0</v>
      </c>
      <c r="J42" s="215">
        <v>5</v>
      </c>
      <c r="K42" s="379">
        <f t="shared" si="1"/>
        <v>5</v>
      </c>
      <c r="L42" s="215"/>
    </row>
    <row r="43" spans="1:12" ht="25.9" customHeight="1" x14ac:dyDescent="0.2">
      <c r="A43" s="203" t="s">
        <v>64</v>
      </c>
      <c r="B43" s="87">
        <v>38</v>
      </c>
      <c r="C43" s="90"/>
      <c r="D43" s="88"/>
      <c r="E43" s="211"/>
      <c r="F43" s="212"/>
      <c r="G43" s="211"/>
      <c r="H43" s="212"/>
      <c r="I43" s="378">
        <f t="shared" si="0"/>
        <v>0</v>
      </c>
      <c r="J43" s="215">
        <v>5</v>
      </c>
      <c r="K43" s="379">
        <f t="shared" si="1"/>
        <v>5</v>
      </c>
      <c r="L43" s="215"/>
    </row>
    <row r="44" spans="1:12" ht="25.9" customHeight="1" x14ac:dyDescent="0.2">
      <c r="A44" s="203" t="s">
        <v>65</v>
      </c>
      <c r="B44" s="87">
        <v>39</v>
      </c>
      <c r="C44" s="90"/>
      <c r="D44" s="88"/>
      <c r="E44" s="211"/>
      <c r="F44" s="212"/>
      <c r="G44" s="211"/>
      <c r="H44" s="212"/>
      <c r="I44" s="378">
        <f t="shared" si="0"/>
        <v>0</v>
      </c>
      <c r="J44" s="215">
        <v>5</v>
      </c>
      <c r="K44" s="379">
        <f t="shared" si="1"/>
        <v>5</v>
      </c>
      <c r="L44" s="215"/>
    </row>
    <row r="45" spans="1:12" ht="25.9" customHeight="1" x14ac:dyDescent="0.2">
      <c r="A45" s="203" t="s">
        <v>66</v>
      </c>
      <c r="B45" s="87">
        <v>40</v>
      </c>
      <c r="C45" s="90"/>
      <c r="D45" s="88"/>
      <c r="E45" s="211"/>
      <c r="F45" s="212"/>
      <c r="G45" s="211"/>
      <c r="H45" s="212"/>
      <c r="I45" s="378">
        <f t="shared" si="0"/>
        <v>0</v>
      </c>
      <c r="J45" s="215">
        <v>5</v>
      </c>
      <c r="K45" s="379">
        <f t="shared" si="1"/>
        <v>5</v>
      </c>
      <c r="L45" s="215"/>
    </row>
    <row r="46" spans="1:12" ht="25.9" customHeight="1" x14ac:dyDescent="0.2">
      <c r="A46" s="203" t="s">
        <v>67</v>
      </c>
      <c r="B46" s="87">
        <v>41</v>
      </c>
      <c r="C46" s="90"/>
      <c r="D46" s="88"/>
      <c r="E46" s="211"/>
      <c r="F46" s="212"/>
      <c r="G46" s="211"/>
      <c r="H46" s="212"/>
      <c r="I46" s="378">
        <f t="shared" si="0"/>
        <v>0</v>
      </c>
      <c r="J46" s="215">
        <v>5</v>
      </c>
      <c r="K46" s="379">
        <f t="shared" si="1"/>
        <v>5</v>
      </c>
      <c r="L46" s="215"/>
    </row>
    <row r="47" spans="1:12" ht="25.9" customHeight="1" x14ac:dyDescent="0.2">
      <c r="A47" s="203" t="s">
        <v>68</v>
      </c>
      <c r="B47" s="87">
        <v>42</v>
      </c>
      <c r="C47" s="90"/>
      <c r="D47" s="88"/>
      <c r="E47" s="211"/>
      <c r="F47" s="212"/>
      <c r="G47" s="211"/>
      <c r="H47" s="212"/>
      <c r="I47" s="378">
        <f t="shared" si="0"/>
        <v>0</v>
      </c>
      <c r="J47" s="215">
        <v>5</v>
      </c>
      <c r="K47" s="379">
        <f t="shared" si="1"/>
        <v>5</v>
      </c>
      <c r="L47" s="215"/>
    </row>
    <row r="48" spans="1:12" ht="25.9" customHeight="1" x14ac:dyDescent="0.2">
      <c r="A48" s="203" t="s">
        <v>69</v>
      </c>
      <c r="B48" s="87">
        <v>43</v>
      </c>
      <c r="C48" s="90"/>
      <c r="D48" s="88"/>
      <c r="E48" s="211"/>
      <c r="F48" s="212"/>
      <c r="G48" s="211"/>
      <c r="H48" s="212"/>
      <c r="I48" s="378">
        <f t="shared" si="0"/>
        <v>0</v>
      </c>
      <c r="J48" s="215">
        <v>5</v>
      </c>
      <c r="K48" s="379">
        <f t="shared" si="1"/>
        <v>5</v>
      </c>
      <c r="L48" s="215"/>
    </row>
    <row r="49" spans="1:12" ht="25.9" customHeight="1" thickBot="1" x14ac:dyDescent="0.25">
      <c r="A49" s="203" t="s">
        <v>70</v>
      </c>
      <c r="B49" s="87">
        <v>44</v>
      </c>
      <c r="C49" s="90"/>
      <c r="D49" s="88"/>
      <c r="E49" s="216"/>
      <c r="F49" s="217"/>
      <c r="G49" s="216"/>
      <c r="H49" s="217"/>
      <c r="I49" s="378">
        <f t="shared" si="0"/>
        <v>0</v>
      </c>
      <c r="J49" s="215">
        <v>5</v>
      </c>
      <c r="K49" s="379">
        <f t="shared" si="1"/>
        <v>5</v>
      </c>
      <c r="L49" s="215"/>
    </row>
  </sheetData>
  <sheetProtection algorithmName="SHA-512" hashValue="Nrxlvgk6J1TrX/MY2+nzvnet4Ya9PVuu625zm5ERH9xQkUF1rMZjvZeX7BWH754yhX11x/jWM/F9lyXVFgnNTw==" saltValue="rebcN2ZEYWDnrhC2lthuYw==" spinCount="100000" sheet="1" objects="1" scenarios="1" selectLockedCells="1"/>
  <mergeCells count="11">
    <mergeCell ref="A1:F1"/>
    <mergeCell ref="B2:D2"/>
    <mergeCell ref="A3:D3"/>
    <mergeCell ref="A4:B5"/>
    <mergeCell ref="C4:C5"/>
    <mergeCell ref="E4:F4"/>
    <mergeCell ref="G4:H4"/>
    <mergeCell ref="I4:I5"/>
    <mergeCell ref="J4:J5"/>
    <mergeCell ref="K4:K5"/>
    <mergeCell ref="L4:L5"/>
  </mergeCells>
  <phoneticPr fontId="23" type="noConversion"/>
  <conditionalFormatting sqref="D6:D49">
    <cfRule type="cellIs" dxfId="5" priority="1" operator="equal">
      <formula>"oui"</formula>
    </cfRule>
  </conditionalFormatting>
  <pageMargins left="0.25" right="0.25" top="0.75" bottom="0.75" header="0.3" footer="0.3"/>
  <pageSetup paperSize="9" scale="69" fitToHeight="0" orientation="landscape" r:id="rId1"/>
  <headerFooter>
    <oddFooter>&amp;Céquipe pédagogique - Académie de Strasbourg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4" tint="-0.249977111117893"/>
    <pageSetUpPr fitToPage="1"/>
  </sheetPr>
  <dimension ref="A1:N49"/>
  <sheetViews>
    <sheetView showGridLines="0" showRuler="0" view="pageBreakPreview" zoomScale="60" zoomScaleNormal="80" zoomScalePageLayoutView="69" workbookViewId="0">
      <selection activeCell="A6" sqref="A6"/>
    </sheetView>
  </sheetViews>
  <sheetFormatPr baseColWidth="10" defaultColWidth="11.42578125" defaultRowHeight="12.75" x14ac:dyDescent="0.2"/>
  <cols>
    <col min="1" max="1" width="33.85546875" style="83" customWidth="1"/>
    <col min="2" max="2" width="3.85546875" style="83" customWidth="1"/>
    <col min="3" max="3" width="7" style="83" customWidth="1"/>
    <col min="4" max="4" width="21.7109375" style="84" customWidth="1"/>
    <col min="5" max="5" width="14.28515625" style="84" customWidth="1"/>
    <col min="6" max="6" width="15.85546875" style="83" customWidth="1"/>
    <col min="7" max="7" width="14.28515625" style="83" customWidth="1"/>
    <col min="8" max="8" width="15.7109375" style="83" customWidth="1"/>
    <col min="9" max="9" width="14.28515625" style="83" customWidth="1"/>
    <col min="10" max="10" width="15.7109375" style="83" customWidth="1"/>
    <col min="11" max="11" width="15.140625" style="83" customWidth="1"/>
    <col min="12" max="12" width="17.7109375" style="83" customWidth="1"/>
    <col min="13" max="13" width="11.42578125" style="83"/>
    <col min="14" max="14" width="30.28515625" style="83" customWidth="1"/>
    <col min="15" max="16384" width="11.42578125" style="83"/>
  </cols>
  <sheetData>
    <row r="1" spans="1:14" ht="42" customHeight="1" x14ac:dyDescent="0.2">
      <c r="A1" s="237" t="s">
        <v>76</v>
      </c>
      <c r="B1" s="237"/>
      <c r="C1" s="237"/>
      <c r="D1" s="237"/>
      <c r="E1" s="237"/>
      <c r="F1" s="237"/>
      <c r="G1" s="237"/>
      <c r="H1" s="237"/>
      <c r="I1" s="83" t="str">
        <f>Présentation!L4</f>
        <v>Version 6 - mai 2021</v>
      </c>
      <c r="L1" s="91"/>
      <c r="M1" s="91"/>
      <c r="N1" s="91"/>
    </row>
    <row r="2" spans="1:14" ht="48.6" customHeight="1" thickBot="1" x14ac:dyDescent="0.25">
      <c r="A2" s="92" t="s">
        <v>0</v>
      </c>
      <c r="B2" s="243">
        <f>Présentation!F2</f>
        <v>0</v>
      </c>
      <c r="C2" s="244"/>
      <c r="D2" s="244"/>
      <c r="E2" s="244"/>
      <c r="F2" s="245"/>
      <c r="G2" s="221" t="s">
        <v>1</v>
      </c>
      <c r="H2" s="189">
        <f>Présentation!M2</f>
        <v>2021</v>
      </c>
      <c r="I2" s="93"/>
      <c r="J2" s="91"/>
      <c r="K2" s="91"/>
      <c r="L2" s="91"/>
      <c r="M2" s="91"/>
      <c r="N2" s="91"/>
    </row>
    <row r="3" spans="1:14" ht="42" customHeight="1" thickBot="1" x14ac:dyDescent="0.25">
      <c r="A3" s="239" t="s">
        <v>21</v>
      </c>
      <c r="B3" s="240"/>
      <c r="C3" s="240"/>
      <c r="D3" s="240"/>
      <c r="E3" s="94">
        <f>F3-1</f>
        <v>2018</v>
      </c>
      <c r="F3" s="95">
        <f>G3</f>
        <v>2019</v>
      </c>
      <c r="G3" s="96">
        <f>H2-2</f>
        <v>2019</v>
      </c>
      <c r="H3" s="97">
        <f>H2-1</f>
        <v>2020</v>
      </c>
      <c r="I3" s="94">
        <f>H2-1</f>
        <v>2020</v>
      </c>
      <c r="J3" s="95">
        <f>H2</f>
        <v>2021</v>
      </c>
      <c r="K3" s="91"/>
      <c r="L3" s="91"/>
      <c r="M3" s="91"/>
      <c r="N3" s="91"/>
    </row>
    <row r="4" spans="1:14" ht="25.9" customHeight="1" x14ac:dyDescent="0.2">
      <c r="A4" s="241" t="s">
        <v>22</v>
      </c>
      <c r="B4" s="241"/>
      <c r="C4" s="242" t="s">
        <v>23</v>
      </c>
      <c r="D4" s="98" t="s">
        <v>24</v>
      </c>
      <c r="E4" s="246" t="s">
        <v>72</v>
      </c>
      <c r="F4" s="247"/>
      <c r="G4" s="248" t="s">
        <v>73</v>
      </c>
      <c r="H4" s="248"/>
      <c r="I4" s="229" t="s">
        <v>74</v>
      </c>
      <c r="J4" s="230"/>
      <c r="K4" s="231" t="s">
        <v>27</v>
      </c>
      <c r="L4" s="233" t="s">
        <v>191</v>
      </c>
      <c r="M4" s="235" t="s">
        <v>28</v>
      </c>
      <c r="N4" s="235" t="s">
        <v>29</v>
      </c>
    </row>
    <row r="5" spans="1:14" s="85" customFormat="1" ht="38.450000000000003" customHeight="1" x14ac:dyDescent="0.25">
      <c r="A5" s="241"/>
      <c r="B5" s="241"/>
      <c r="C5" s="242"/>
      <c r="D5" s="99" t="s">
        <v>30</v>
      </c>
      <c r="E5" s="100" t="s">
        <v>31</v>
      </c>
      <c r="F5" s="101" t="s">
        <v>32</v>
      </c>
      <c r="G5" s="102" t="s">
        <v>31</v>
      </c>
      <c r="H5" s="101" t="s">
        <v>32</v>
      </c>
      <c r="I5" s="100" t="s">
        <v>31</v>
      </c>
      <c r="J5" s="101" t="s">
        <v>32</v>
      </c>
      <c r="K5" s="232"/>
      <c r="L5" s="234"/>
      <c r="M5" s="236"/>
      <c r="N5" s="236"/>
    </row>
    <row r="6" spans="1:14" s="85" customFormat="1" ht="25.9" customHeight="1" x14ac:dyDescent="0.25">
      <c r="A6" s="203" t="s">
        <v>172</v>
      </c>
      <c r="B6" s="106">
        <v>1</v>
      </c>
      <c r="C6" s="89"/>
      <c r="D6" s="88"/>
      <c r="E6" s="211"/>
      <c r="F6" s="212"/>
      <c r="G6" s="213"/>
      <c r="H6" s="214"/>
      <c r="I6" s="211"/>
      <c r="J6" s="212"/>
      <c r="K6" s="378">
        <f>I6+G6+E6</f>
        <v>0</v>
      </c>
      <c r="L6" s="215">
        <v>10</v>
      </c>
      <c r="M6" s="379">
        <f>L6-K6</f>
        <v>10</v>
      </c>
      <c r="N6" s="215"/>
    </row>
    <row r="7" spans="1:14" s="85" customFormat="1" ht="25.9" customHeight="1" x14ac:dyDescent="0.25">
      <c r="A7" s="203" t="s">
        <v>173</v>
      </c>
      <c r="B7" s="87">
        <v>2</v>
      </c>
      <c r="C7" s="89"/>
      <c r="D7" s="88"/>
      <c r="E7" s="211"/>
      <c r="F7" s="212"/>
      <c r="G7" s="213"/>
      <c r="H7" s="214"/>
      <c r="I7" s="211"/>
      <c r="J7" s="212"/>
      <c r="K7" s="378">
        <f t="shared" ref="K7:K49" si="0">I7+G7+E7</f>
        <v>0</v>
      </c>
      <c r="L7" s="215">
        <v>10</v>
      </c>
      <c r="M7" s="379">
        <f t="shared" ref="M7:M49" si="1">L7-K7</f>
        <v>10</v>
      </c>
      <c r="N7" s="215"/>
    </row>
    <row r="8" spans="1:14" s="85" customFormat="1" ht="25.9" customHeight="1" x14ac:dyDescent="0.25">
      <c r="A8" s="203" t="s">
        <v>174</v>
      </c>
      <c r="B8" s="86">
        <v>3</v>
      </c>
      <c r="C8" s="89"/>
      <c r="D8" s="88"/>
      <c r="E8" s="211"/>
      <c r="F8" s="212"/>
      <c r="G8" s="213"/>
      <c r="H8" s="214"/>
      <c r="I8" s="211"/>
      <c r="J8" s="212"/>
      <c r="K8" s="378">
        <f t="shared" si="0"/>
        <v>0</v>
      </c>
      <c r="L8" s="215">
        <v>10</v>
      </c>
      <c r="M8" s="379">
        <f t="shared" si="1"/>
        <v>10</v>
      </c>
      <c r="N8" s="215"/>
    </row>
    <row r="9" spans="1:14" s="85" customFormat="1" ht="25.9" customHeight="1" x14ac:dyDescent="0.25">
      <c r="A9" s="203" t="s">
        <v>175</v>
      </c>
      <c r="B9" s="87">
        <v>4</v>
      </c>
      <c r="C9" s="89"/>
      <c r="D9" s="88"/>
      <c r="E9" s="211"/>
      <c r="F9" s="212"/>
      <c r="G9" s="213"/>
      <c r="H9" s="214"/>
      <c r="I9" s="211"/>
      <c r="J9" s="212"/>
      <c r="K9" s="378">
        <f t="shared" si="0"/>
        <v>0</v>
      </c>
      <c r="L9" s="215">
        <v>10</v>
      </c>
      <c r="M9" s="379">
        <f t="shared" si="1"/>
        <v>10</v>
      </c>
      <c r="N9" s="215"/>
    </row>
    <row r="10" spans="1:14" s="85" customFormat="1" ht="25.9" customHeight="1" x14ac:dyDescent="0.25">
      <c r="A10" s="203" t="s">
        <v>176</v>
      </c>
      <c r="B10" s="86">
        <v>5</v>
      </c>
      <c r="C10" s="89"/>
      <c r="D10" s="88"/>
      <c r="E10" s="211"/>
      <c r="F10" s="212"/>
      <c r="G10" s="213"/>
      <c r="H10" s="214"/>
      <c r="I10" s="211"/>
      <c r="J10" s="212"/>
      <c r="K10" s="378">
        <f t="shared" si="0"/>
        <v>0</v>
      </c>
      <c r="L10" s="215">
        <v>10</v>
      </c>
      <c r="M10" s="379">
        <f t="shared" si="1"/>
        <v>10</v>
      </c>
      <c r="N10" s="215"/>
    </row>
    <row r="11" spans="1:14" s="85" customFormat="1" ht="25.9" customHeight="1" x14ac:dyDescent="0.25">
      <c r="A11" s="203" t="s">
        <v>177</v>
      </c>
      <c r="B11" s="87">
        <v>6</v>
      </c>
      <c r="C11" s="89"/>
      <c r="D11" s="88"/>
      <c r="E11" s="211"/>
      <c r="F11" s="212"/>
      <c r="G11" s="213"/>
      <c r="H11" s="214"/>
      <c r="I11" s="211"/>
      <c r="J11" s="212"/>
      <c r="K11" s="378">
        <f t="shared" si="0"/>
        <v>0</v>
      </c>
      <c r="L11" s="215">
        <v>10</v>
      </c>
      <c r="M11" s="379">
        <f t="shared" si="1"/>
        <v>10</v>
      </c>
      <c r="N11" s="215"/>
    </row>
    <row r="12" spans="1:14" s="85" customFormat="1" ht="25.9" customHeight="1" x14ac:dyDescent="0.25">
      <c r="A12" s="203" t="s">
        <v>33</v>
      </c>
      <c r="B12" s="86">
        <v>7</v>
      </c>
      <c r="C12" s="89"/>
      <c r="D12" s="88"/>
      <c r="E12" s="211"/>
      <c r="F12" s="212"/>
      <c r="G12" s="213"/>
      <c r="H12" s="214"/>
      <c r="I12" s="211"/>
      <c r="J12" s="212"/>
      <c r="K12" s="378">
        <f t="shared" si="0"/>
        <v>0</v>
      </c>
      <c r="L12" s="215">
        <v>10</v>
      </c>
      <c r="M12" s="379">
        <f t="shared" si="1"/>
        <v>10</v>
      </c>
      <c r="N12" s="215"/>
    </row>
    <row r="13" spans="1:14" s="85" customFormat="1" ht="25.9" customHeight="1" x14ac:dyDescent="0.25">
      <c r="A13" s="203" t="s">
        <v>34</v>
      </c>
      <c r="B13" s="87">
        <v>8</v>
      </c>
      <c r="C13" s="89"/>
      <c r="D13" s="88"/>
      <c r="E13" s="211"/>
      <c r="F13" s="212"/>
      <c r="G13" s="213"/>
      <c r="H13" s="214"/>
      <c r="I13" s="211"/>
      <c r="J13" s="212"/>
      <c r="K13" s="378">
        <f t="shared" si="0"/>
        <v>0</v>
      </c>
      <c r="L13" s="215">
        <v>10</v>
      </c>
      <c r="M13" s="379">
        <f t="shared" si="1"/>
        <v>10</v>
      </c>
      <c r="N13" s="215"/>
    </row>
    <row r="14" spans="1:14" s="85" customFormat="1" ht="25.9" customHeight="1" x14ac:dyDescent="0.25">
      <c r="A14" s="203" t="s">
        <v>35</v>
      </c>
      <c r="B14" s="86">
        <v>9</v>
      </c>
      <c r="C14" s="89"/>
      <c r="D14" s="88"/>
      <c r="E14" s="211"/>
      <c r="F14" s="212"/>
      <c r="G14" s="213"/>
      <c r="H14" s="214"/>
      <c r="I14" s="211"/>
      <c r="J14" s="212"/>
      <c r="K14" s="378">
        <f t="shared" si="0"/>
        <v>0</v>
      </c>
      <c r="L14" s="215">
        <v>10</v>
      </c>
      <c r="M14" s="379">
        <f t="shared" si="1"/>
        <v>10</v>
      </c>
      <c r="N14" s="215"/>
    </row>
    <row r="15" spans="1:14" s="85" customFormat="1" ht="25.9" customHeight="1" x14ac:dyDescent="0.25">
      <c r="A15" s="203" t="s">
        <v>36</v>
      </c>
      <c r="B15" s="87">
        <v>10</v>
      </c>
      <c r="C15" s="89"/>
      <c r="D15" s="88"/>
      <c r="E15" s="211"/>
      <c r="F15" s="212"/>
      <c r="G15" s="213"/>
      <c r="H15" s="214"/>
      <c r="I15" s="211"/>
      <c r="J15" s="212"/>
      <c r="K15" s="378">
        <f t="shared" si="0"/>
        <v>0</v>
      </c>
      <c r="L15" s="215">
        <v>10</v>
      </c>
      <c r="M15" s="379">
        <f t="shared" si="1"/>
        <v>10</v>
      </c>
      <c r="N15" s="215"/>
    </row>
    <row r="16" spans="1:14" s="85" customFormat="1" ht="25.9" customHeight="1" x14ac:dyDescent="0.25">
      <c r="A16" s="203" t="s">
        <v>37</v>
      </c>
      <c r="B16" s="86">
        <v>11</v>
      </c>
      <c r="C16" s="89"/>
      <c r="D16" s="88"/>
      <c r="E16" s="211"/>
      <c r="F16" s="212"/>
      <c r="G16" s="213"/>
      <c r="H16" s="214"/>
      <c r="I16" s="211"/>
      <c r="J16" s="212"/>
      <c r="K16" s="378">
        <f t="shared" si="0"/>
        <v>0</v>
      </c>
      <c r="L16" s="215">
        <v>10</v>
      </c>
      <c r="M16" s="379">
        <f t="shared" si="1"/>
        <v>10</v>
      </c>
      <c r="N16" s="215"/>
    </row>
    <row r="17" spans="1:14" s="85" customFormat="1" ht="25.9" customHeight="1" x14ac:dyDescent="0.25">
      <c r="A17" s="203" t="s">
        <v>38</v>
      </c>
      <c r="B17" s="87">
        <v>12</v>
      </c>
      <c r="C17" s="89"/>
      <c r="D17" s="88"/>
      <c r="E17" s="211"/>
      <c r="F17" s="212"/>
      <c r="G17" s="213"/>
      <c r="H17" s="214"/>
      <c r="I17" s="211"/>
      <c r="J17" s="212"/>
      <c r="K17" s="378">
        <f t="shared" ref="K17:K18" si="2">I17+G17+E17</f>
        <v>0</v>
      </c>
      <c r="L17" s="215">
        <v>10</v>
      </c>
      <c r="M17" s="379">
        <f t="shared" ref="M17:M18" si="3">L17-K17</f>
        <v>10</v>
      </c>
      <c r="N17" s="215"/>
    </row>
    <row r="18" spans="1:14" s="85" customFormat="1" ht="25.9" customHeight="1" x14ac:dyDescent="0.25">
      <c r="A18" s="203" t="s">
        <v>39</v>
      </c>
      <c r="B18" s="86">
        <v>13</v>
      </c>
      <c r="C18" s="89"/>
      <c r="D18" s="88"/>
      <c r="E18" s="211"/>
      <c r="F18" s="212"/>
      <c r="G18" s="213"/>
      <c r="H18" s="214"/>
      <c r="I18" s="211"/>
      <c r="J18" s="212"/>
      <c r="K18" s="378">
        <f t="shared" si="2"/>
        <v>0</v>
      </c>
      <c r="L18" s="215">
        <v>10</v>
      </c>
      <c r="M18" s="379">
        <f t="shared" si="3"/>
        <v>10</v>
      </c>
      <c r="N18" s="215"/>
    </row>
    <row r="19" spans="1:14" s="85" customFormat="1" ht="25.9" customHeight="1" x14ac:dyDescent="0.25">
      <c r="A19" s="203" t="s">
        <v>40</v>
      </c>
      <c r="B19" s="87">
        <v>14</v>
      </c>
      <c r="C19" s="89"/>
      <c r="D19" s="88"/>
      <c r="E19" s="211"/>
      <c r="F19" s="212"/>
      <c r="G19" s="213"/>
      <c r="H19" s="214"/>
      <c r="I19" s="211"/>
      <c r="J19" s="212"/>
      <c r="K19" s="378">
        <f t="shared" ref="K19:K30" si="4">I19+G19+E19</f>
        <v>0</v>
      </c>
      <c r="L19" s="215">
        <v>10</v>
      </c>
      <c r="M19" s="379">
        <f t="shared" ref="M19:M30" si="5">L19-K19</f>
        <v>10</v>
      </c>
      <c r="N19" s="215"/>
    </row>
    <row r="20" spans="1:14" s="85" customFormat="1" ht="25.9" customHeight="1" x14ac:dyDescent="0.25">
      <c r="A20" s="203" t="s">
        <v>41</v>
      </c>
      <c r="B20" s="86">
        <v>15</v>
      </c>
      <c r="C20" s="89"/>
      <c r="D20" s="88"/>
      <c r="E20" s="211"/>
      <c r="F20" s="212"/>
      <c r="G20" s="213"/>
      <c r="H20" s="214"/>
      <c r="I20" s="211"/>
      <c r="J20" s="212"/>
      <c r="K20" s="378">
        <f t="shared" si="4"/>
        <v>0</v>
      </c>
      <c r="L20" s="215">
        <v>10</v>
      </c>
      <c r="M20" s="379">
        <f t="shared" si="5"/>
        <v>10</v>
      </c>
      <c r="N20" s="215"/>
    </row>
    <row r="21" spans="1:14" s="85" customFormat="1" ht="25.9" customHeight="1" x14ac:dyDescent="0.25">
      <c r="A21" s="203" t="s">
        <v>42</v>
      </c>
      <c r="B21" s="87">
        <v>16</v>
      </c>
      <c r="C21" s="89"/>
      <c r="D21" s="88"/>
      <c r="E21" s="211"/>
      <c r="F21" s="212"/>
      <c r="G21" s="213"/>
      <c r="H21" s="214"/>
      <c r="I21" s="211"/>
      <c r="J21" s="212"/>
      <c r="K21" s="378">
        <f t="shared" si="4"/>
        <v>0</v>
      </c>
      <c r="L21" s="215">
        <v>10</v>
      </c>
      <c r="M21" s="379">
        <f t="shared" si="5"/>
        <v>10</v>
      </c>
      <c r="N21" s="215"/>
    </row>
    <row r="22" spans="1:14" s="85" customFormat="1" ht="25.9" customHeight="1" x14ac:dyDescent="0.25">
      <c r="A22" s="203" t="s">
        <v>43</v>
      </c>
      <c r="B22" s="86">
        <v>17</v>
      </c>
      <c r="C22" s="89"/>
      <c r="D22" s="88"/>
      <c r="E22" s="211"/>
      <c r="F22" s="212"/>
      <c r="G22" s="213"/>
      <c r="H22" s="214"/>
      <c r="I22" s="211"/>
      <c r="J22" s="212"/>
      <c r="K22" s="378">
        <f t="shared" si="4"/>
        <v>0</v>
      </c>
      <c r="L22" s="215">
        <v>10</v>
      </c>
      <c r="M22" s="379">
        <f t="shared" si="5"/>
        <v>10</v>
      </c>
      <c r="N22" s="215"/>
    </row>
    <row r="23" spans="1:14" s="85" customFormat="1" ht="25.9" customHeight="1" x14ac:dyDescent="0.25">
      <c r="A23" s="203" t="s">
        <v>44</v>
      </c>
      <c r="B23" s="87">
        <v>18</v>
      </c>
      <c r="C23" s="89"/>
      <c r="D23" s="88"/>
      <c r="E23" s="211"/>
      <c r="F23" s="212"/>
      <c r="G23" s="213"/>
      <c r="H23" s="214"/>
      <c r="I23" s="211"/>
      <c r="J23" s="212"/>
      <c r="K23" s="378">
        <f t="shared" si="4"/>
        <v>0</v>
      </c>
      <c r="L23" s="215">
        <v>10</v>
      </c>
      <c r="M23" s="379">
        <f t="shared" si="5"/>
        <v>10</v>
      </c>
      <c r="N23" s="215"/>
    </row>
    <row r="24" spans="1:14" s="85" customFormat="1" ht="25.9" customHeight="1" x14ac:dyDescent="0.25">
      <c r="A24" s="203" t="s">
        <v>45</v>
      </c>
      <c r="B24" s="86">
        <v>19</v>
      </c>
      <c r="C24" s="89"/>
      <c r="D24" s="88"/>
      <c r="E24" s="211"/>
      <c r="F24" s="212"/>
      <c r="G24" s="213"/>
      <c r="H24" s="214"/>
      <c r="I24" s="211"/>
      <c r="J24" s="212"/>
      <c r="K24" s="378">
        <f t="shared" si="4"/>
        <v>0</v>
      </c>
      <c r="L24" s="215">
        <v>10</v>
      </c>
      <c r="M24" s="379">
        <f t="shared" si="5"/>
        <v>10</v>
      </c>
      <c r="N24" s="215"/>
    </row>
    <row r="25" spans="1:14" s="85" customFormat="1" ht="25.9" customHeight="1" x14ac:dyDescent="0.25">
      <c r="A25" s="203" t="s">
        <v>46</v>
      </c>
      <c r="B25" s="87">
        <v>20</v>
      </c>
      <c r="C25" s="89"/>
      <c r="D25" s="88"/>
      <c r="E25" s="211"/>
      <c r="F25" s="212"/>
      <c r="G25" s="213"/>
      <c r="H25" s="214"/>
      <c r="I25" s="211"/>
      <c r="J25" s="212"/>
      <c r="K25" s="378">
        <f t="shared" si="4"/>
        <v>0</v>
      </c>
      <c r="L25" s="215">
        <v>10</v>
      </c>
      <c r="M25" s="379">
        <f t="shared" si="5"/>
        <v>10</v>
      </c>
      <c r="N25" s="215"/>
    </row>
    <row r="26" spans="1:14" s="85" customFormat="1" ht="25.9" customHeight="1" x14ac:dyDescent="0.25">
      <c r="A26" s="203" t="s">
        <v>47</v>
      </c>
      <c r="B26" s="86">
        <v>21</v>
      </c>
      <c r="C26" s="89"/>
      <c r="D26" s="88"/>
      <c r="E26" s="211"/>
      <c r="F26" s="212"/>
      <c r="G26" s="213"/>
      <c r="H26" s="214"/>
      <c r="I26" s="211"/>
      <c r="J26" s="212"/>
      <c r="K26" s="378">
        <f t="shared" si="4"/>
        <v>0</v>
      </c>
      <c r="L26" s="215">
        <v>10</v>
      </c>
      <c r="M26" s="379">
        <f t="shared" si="5"/>
        <v>10</v>
      </c>
      <c r="N26" s="215"/>
    </row>
    <row r="27" spans="1:14" s="85" customFormat="1" ht="25.9" customHeight="1" x14ac:dyDescent="0.25">
      <c r="A27" s="203" t="s">
        <v>48</v>
      </c>
      <c r="B27" s="87">
        <v>22</v>
      </c>
      <c r="C27" s="89"/>
      <c r="D27" s="88"/>
      <c r="E27" s="211"/>
      <c r="F27" s="212"/>
      <c r="G27" s="213"/>
      <c r="H27" s="214"/>
      <c r="I27" s="211"/>
      <c r="J27" s="212"/>
      <c r="K27" s="378">
        <f t="shared" si="4"/>
        <v>0</v>
      </c>
      <c r="L27" s="215">
        <v>10</v>
      </c>
      <c r="M27" s="379">
        <f t="shared" si="5"/>
        <v>10</v>
      </c>
      <c r="N27" s="215"/>
    </row>
    <row r="28" spans="1:14" s="85" customFormat="1" ht="25.9" customHeight="1" x14ac:dyDescent="0.25">
      <c r="A28" s="203" t="s">
        <v>49</v>
      </c>
      <c r="B28" s="86">
        <v>23</v>
      </c>
      <c r="C28" s="89"/>
      <c r="D28" s="88"/>
      <c r="E28" s="211"/>
      <c r="F28" s="212"/>
      <c r="G28" s="213"/>
      <c r="H28" s="214"/>
      <c r="I28" s="211"/>
      <c r="J28" s="212"/>
      <c r="K28" s="378">
        <f t="shared" si="4"/>
        <v>0</v>
      </c>
      <c r="L28" s="215">
        <v>10</v>
      </c>
      <c r="M28" s="379">
        <f t="shared" si="5"/>
        <v>10</v>
      </c>
      <c r="N28" s="215"/>
    </row>
    <row r="29" spans="1:14" ht="25.9" customHeight="1" x14ac:dyDescent="0.2">
      <c r="A29" s="203" t="s">
        <v>50</v>
      </c>
      <c r="B29" s="87">
        <v>24</v>
      </c>
      <c r="C29" s="89"/>
      <c r="D29" s="88"/>
      <c r="E29" s="211"/>
      <c r="F29" s="212"/>
      <c r="G29" s="213"/>
      <c r="H29" s="214"/>
      <c r="I29" s="211"/>
      <c r="J29" s="212"/>
      <c r="K29" s="378">
        <f t="shared" si="4"/>
        <v>0</v>
      </c>
      <c r="L29" s="215">
        <v>10</v>
      </c>
      <c r="M29" s="379">
        <f t="shared" si="5"/>
        <v>10</v>
      </c>
      <c r="N29" s="215"/>
    </row>
    <row r="30" spans="1:14" ht="25.9" customHeight="1" x14ac:dyDescent="0.2">
      <c r="A30" s="203" t="s">
        <v>51</v>
      </c>
      <c r="B30" s="86">
        <v>25</v>
      </c>
      <c r="C30" s="89"/>
      <c r="D30" s="88"/>
      <c r="E30" s="211"/>
      <c r="F30" s="212"/>
      <c r="G30" s="213"/>
      <c r="H30" s="214"/>
      <c r="I30" s="211"/>
      <c r="J30" s="212"/>
      <c r="K30" s="378">
        <f t="shared" si="4"/>
        <v>0</v>
      </c>
      <c r="L30" s="215">
        <v>10</v>
      </c>
      <c r="M30" s="379">
        <f t="shared" si="5"/>
        <v>10</v>
      </c>
      <c r="N30" s="215"/>
    </row>
    <row r="31" spans="1:14" ht="25.9" customHeight="1" x14ac:dyDescent="0.2">
      <c r="A31" s="203" t="s">
        <v>52</v>
      </c>
      <c r="B31" s="87">
        <v>26</v>
      </c>
      <c r="C31" s="89"/>
      <c r="D31" s="88"/>
      <c r="E31" s="211"/>
      <c r="F31" s="212"/>
      <c r="G31" s="213"/>
      <c r="H31" s="214"/>
      <c r="I31" s="211"/>
      <c r="J31" s="212"/>
      <c r="K31" s="378">
        <f t="shared" si="0"/>
        <v>0</v>
      </c>
      <c r="L31" s="215">
        <v>10</v>
      </c>
      <c r="M31" s="379">
        <f t="shared" si="1"/>
        <v>10</v>
      </c>
      <c r="N31" s="215"/>
    </row>
    <row r="32" spans="1:14" ht="25.9" customHeight="1" x14ac:dyDescent="0.2">
      <c r="A32" s="203" t="s">
        <v>53</v>
      </c>
      <c r="B32" s="86">
        <v>27</v>
      </c>
      <c r="C32" s="89"/>
      <c r="D32" s="88"/>
      <c r="E32" s="211"/>
      <c r="F32" s="212"/>
      <c r="G32" s="213"/>
      <c r="H32" s="214"/>
      <c r="I32" s="211"/>
      <c r="J32" s="212"/>
      <c r="K32" s="378">
        <f t="shared" si="0"/>
        <v>0</v>
      </c>
      <c r="L32" s="215">
        <v>10</v>
      </c>
      <c r="M32" s="379">
        <f t="shared" si="1"/>
        <v>10</v>
      </c>
      <c r="N32" s="215"/>
    </row>
    <row r="33" spans="1:14" ht="25.9" customHeight="1" x14ac:dyDescent="0.2">
      <c r="A33" s="203" t="s">
        <v>54</v>
      </c>
      <c r="B33" s="87">
        <v>28</v>
      </c>
      <c r="C33" s="89"/>
      <c r="D33" s="88"/>
      <c r="E33" s="211"/>
      <c r="F33" s="212"/>
      <c r="G33" s="213"/>
      <c r="H33" s="214"/>
      <c r="I33" s="211"/>
      <c r="J33" s="212"/>
      <c r="K33" s="378">
        <f t="shared" si="0"/>
        <v>0</v>
      </c>
      <c r="L33" s="215">
        <v>10</v>
      </c>
      <c r="M33" s="379">
        <f t="shared" si="1"/>
        <v>10</v>
      </c>
      <c r="N33" s="215"/>
    </row>
    <row r="34" spans="1:14" ht="25.9" customHeight="1" x14ac:dyDescent="0.2">
      <c r="A34" s="203" t="s">
        <v>55</v>
      </c>
      <c r="B34" s="86">
        <v>29</v>
      </c>
      <c r="C34" s="89"/>
      <c r="D34" s="88"/>
      <c r="E34" s="211"/>
      <c r="F34" s="212"/>
      <c r="G34" s="213"/>
      <c r="H34" s="214"/>
      <c r="I34" s="211"/>
      <c r="J34" s="212"/>
      <c r="K34" s="378">
        <f t="shared" si="0"/>
        <v>0</v>
      </c>
      <c r="L34" s="215">
        <v>10</v>
      </c>
      <c r="M34" s="379">
        <f t="shared" si="1"/>
        <v>10</v>
      </c>
      <c r="N34" s="215"/>
    </row>
    <row r="35" spans="1:14" ht="25.9" customHeight="1" x14ac:dyDescent="0.2">
      <c r="A35" s="203" t="s">
        <v>56</v>
      </c>
      <c r="B35" s="87">
        <v>30</v>
      </c>
      <c r="C35" s="89"/>
      <c r="D35" s="88"/>
      <c r="E35" s="211"/>
      <c r="F35" s="212"/>
      <c r="G35" s="213"/>
      <c r="H35" s="214"/>
      <c r="I35" s="211"/>
      <c r="J35" s="212"/>
      <c r="K35" s="378">
        <f t="shared" si="0"/>
        <v>0</v>
      </c>
      <c r="L35" s="215">
        <v>10</v>
      </c>
      <c r="M35" s="379">
        <f t="shared" si="1"/>
        <v>10</v>
      </c>
      <c r="N35" s="215"/>
    </row>
    <row r="36" spans="1:14" ht="25.9" customHeight="1" x14ac:dyDescent="0.2">
      <c r="A36" s="203" t="s">
        <v>57</v>
      </c>
      <c r="B36" s="87">
        <v>31</v>
      </c>
      <c r="C36" s="89"/>
      <c r="D36" s="88"/>
      <c r="E36" s="211"/>
      <c r="F36" s="212"/>
      <c r="G36" s="213"/>
      <c r="H36" s="214"/>
      <c r="I36" s="211"/>
      <c r="J36" s="212"/>
      <c r="K36" s="378">
        <f t="shared" si="0"/>
        <v>0</v>
      </c>
      <c r="L36" s="215">
        <v>10</v>
      </c>
      <c r="M36" s="379">
        <f t="shared" si="1"/>
        <v>10</v>
      </c>
      <c r="N36" s="215"/>
    </row>
    <row r="37" spans="1:14" ht="25.9" customHeight="1" x14ac:dyDescent="0.2">
      <c r="A37" s="203" t="s">
        <v>58</v>
      </c>
      <c r="B37" s="87">
        <v>32</v>
      </c>
      <c r="C37" s="89"/>
      <c r="D37" s="88"/>
      <c r="E37" s="211"/>
      <c r="F37" s="212"/>
      <c r="G37" s="213"/>
      <c r="H37" s="214"/>
      <c r="I37" s="211"/>
      <c r="J37" s="212"/>
      <c r="K37" s="378">
        <f t="shared" si="0"/>
        <v>0</v>
      </c>
      <c r="L37" s="215">
        <v>10</v>
      </c>
      <c r="M37" s="379">
        <f t="shared" si="1"/>
        <v>10</v>
      </c>
      <c r="N37" s="215"/>
    </row>
    <row r="38" spans="1:14" ht="25.9" customHeight="1" x14ac:dyDescent="0.2">
      <c r="A38" s="203" t="s">
        <v>59</v>
      </c>
      <c r="B38" s="87">
        <v>33</v>
      </c>
      <c r="C38" s="89"/>
      <c r="D38" s="88"/>
      <c r="E38" s="211"/>
      <c r="F38" s="212"/>
      <c r="G38" s="213"/>
      <c r="H38" s="214"/>
      <c r="I38" s="211"/>
      <c r="J38" s="212"/>
      <c r="K38" s="378">
        <f t="shared" si="0"/>
        <v>0</v>
      </c>
      <c r="L38" s="215">
        <v>10</v>
      </c>
      <c r="M38" s="379">
        <f t="shared" si="1"/>
        <v>10</v>
      </c>
      <c r="N38" s="215"/>
    </row>
    <row r="39" spans="1:14" ht="25.9" customHeight="1" x14ac:dyDescent="0.2">
      <c r="A39" s="203" t="s">
        <v>60</v>
      </c>
      <c r="B39" s="87">
        <v>34</v>
      </c>
      <c r="C39" s="89"/>
      <c r="D39" s="88"/>
      <c r="E39" s="211"/>
      <c r="F39" s="212"/>
      <c r="G39" s="213"/>
      <c r="H39" s="214"/>
      <c r="I39" s="211"/>
      <c r="J39" s="212"/>
      <c r="K39" s="378">
        <f t="shared" si="0"/>
        <v>0</v>
      </c>
      <c r="L39" s="215">
        <v>10</v>
      </c>
      <c r="M39" s="379">
        <f t="shared" si="1"/>
        <v>10</v>
      </c>
      <c r="N39" s="215"/>
    </row>
    <row r="40" spans="1:14" ht="25.9" customHeight="1" x14ac:dyDescent="0.2">
      <c r="A40" s="203" t="s">
        <v>61</v>
      </c>
      <c r="B40" s="87">
        <v>35</v>
      </c>
      <c r="C40" s="89"/>
      <c r="D40" s="88"/>
      <c r="E40" s="211"/>
      <c r="F40" s="212"/>
      <c r="G40" s="213"/>
      <c r="H40" s="214"/>
      <c r="I40" s="211"/>
      <c r="J40" s="212"/>
      <c r="K40" s="378">
        <f t="shared" si="0"/>
        <v>0</v>
      </c>
      <c r="L40" s="215">
        <v>10</v>
      </c>
      <c r="M40" s="379">
        <f t="shared" si="1"/>
        <v>10</v>
      </c>
      <c r="N40" s="215"/>
    </row>
    <row r="41" spans="1:14" ht="25.9" customHeight="1" x14ac:dyDescent="0.2">
      <c r="A41" s="203" t="s">
        <v>62</v>
      </c>
      <c r="B41" s="87">
        <v>36</v>
      </c>
      <c r="C41" s="89"/>
      <c r="D41" s="88"/>
      <c r="E41" s="211"/>
      <c r="F41" s="212"/>
      <c r="G41" s="213"/>
      <c r="H41" s="214"/>
      <c r="I41" s="211"/>
      <c r="J41" s="212"/>
      <c r="K41" s="378">
        <f t="shared" si="0"/>
        <v>0</v>
      </c>
      <c r="L41" s="215">
        <v>10</v>
      </c>
      <c r="M41" s="379">
        <f t="shared" si="1"/>
        <v>10</v>
      </c>
      <c r="N41" s="215"/>
    </row>
    <row r="42" spans="1:14" ht="25.9" customHeight="1" x14ac:dyDescent="0.2">
      <c r="A42" s="203" t="s">
        <v>63</v>
      </c>
      <c r="B42" s="87">
        <v>37</v>
      </c>
      <c r="C42" s="89"/>
      <c r="D42" s="88"/>
      <c r="E42" s="211"/>
      <c r="F42" s="212"/>
      <c r="G42" s="213"/>
      <c r="H42" s="214"/>
      <c r="I42" s="211"/>
      <c r="J42" s="212"/>
      <c r="K42" s="378">
        <f t="shared" si="0"/>
        <v>0</v>
      </c>
      <c r="L42" s="215">
        <v>10</v>
      </c>
      <c r="M42" s="379">
        <f t="shared" si="1"/>
        <v>10</v>
      </c>
      <c r="N42" s="215"/>
    </row>
    <row r="43" spans="1:14" ht="25.9" customHeight="1" x14ac:dyDescent="0.2">
      <c r="A43" s="203" t="s">
        <v>64</v>
      </c>
      <c r="B43" s="87">
        <v>38</v>
      </c>
      <c r="C43" s="89"/>
      <c r="D43" s="88"/>
      <c r="E43" s="211"/>
      <c r="F43" s="212"/>
      <c r="G43" s="213"/>
      <c r="H43" s="214"/>
      <c r="I43" s="211"/>
      <c r="J43" s="212"/>
      <c r="K43" s="378">
        <f t="shared" si="0"/>
        <v>0</v>
      </c>
      <c r="L43" s="215">
        <v>10</v>
      </c>
      <c r="M43" s="379">
        <f t="shared" si="1"/>
        <v>10</v>
      </c>
      <c r="N43" s="215"/>
    </row>
    <row r="44" spans="1:14" ht="25.9" customHeight="1" x14ac:dyDescent="0.2">
      <c r="A44" s="203" t="s">
        <v>65</v>
      </c>
      <c r="B44" s="87">
        <v>39</v>
      </c>
      <c r="C44" s="89"/>
      <c r="D44" s="88"/>
      <c r="E44" s="211"/>
      <c r="F44" s="212"/>
      <c r="G44" s="213"/>
      <c r="H44" s="214"/>
      <c r="I44" s="211"/>
      <c r="J44" s="212"/>
      <c r="K44" s="378">
        <f t="shared" si="0"/>
        <v>0</v>
      </c>
      <c r="L44" s="215">
        <v>10</v>
      </c>
      <c r="M44" s="379">
        <f t="shared" si="1"/>
        <v>10</v>
      </c>
      <c r="N44" s="215"/>
    </row>
    <row r="45" spans="1:14" ht="25.9" customHeight="1" x14ac:dyDescent="0.2">
      <c r="A45" s="203" t="s">
        <v>66</v>
      </c>
      <c r="B45" s="87">
        <v>40</v>
      </c>
      <c r="C45" s="90"/>
      <c r="D45" s="88"/>
      <c r="E45" s="211"/>
      <c r="F45" s="212"/>
      <c r="G45" s="213"/>
      <c r="H45" s="214"/>
      <c r="I45" s="211"/>
      <c r="J45" s="212"/>
      <c r="K45" s="378">
        <f t="shared" si="0"/>
        <v>0</v>
      </c>
      <c r="L45" s="215">
        <v>10</v>
      </c>
      <c r="M45" s="379">
        <f t="shared" si="1"/>
        <v>10</v>
      </c>
      <c r="N45" s="215"/>
    </row>
    <row r="46" spans="1:14" ht="25.9" customHeight="1" x14ac:dyDescent="0.2">
      <c r="A46" s="203" t="s">
        <v>67</v>
      </c>
      <c r="B46" s="87">
        <v>41</v>
      </c>
      <c r="C46" s="90"/>
      <c r="D46" s="88"/>
      <c r="E46" s="211"/>
      <c r="F46" s="212"/>
      <c r="G46" s="213"/>
      <c r="H46" s="214"/>
      <c r="I46" s="211"/>
      <c r="J46" s="212"/>
      <c r="K46" s="378">
        <f t="shared" si="0"/>
        <v>0</v>
      </c>
      <c r="L46" s="215">
        <v>10</v>
      </c>
      <c r="M46" s="379">
        <f t="shared" si="1"/>
        <v>10</v>
      </c>
      <c r="N46" s="215"/>
    </row>
    <row r="47" spans="1:14" ht="25.9" customHeight="1" x14ac:dyDescent="0.2">
      <c r="A47" s="203" t="s">
        <v>68</v>
      </c>
      <c r="B47" s="87">
        <v>42</v>
      </c>
      <c r="C47" s="90"/>
      <c r="D47" s="88"/>
      <c r="E47" s="211"/>
      <c r="F47" s="212"/>
      <c r="G47" s="213"/>
      <c r="H47" s="214"/>
      <c r="I47" s="211"/>
      <c r="J47" s="212"/>
      <c r="K47" s="378">
        <f t="shared" si="0"/>
        <v>0</v>
      </c>
      <c r="L47" s="215">
        <v>10</v>
      </c>
      <c r="M47" s="379">
        <f t="shared" si="1"/>
        <v>10</v>
      </c>
      <c r="N47" s="215"/>
    </row>
    <row r="48" spans="1:14" ht="25.9" customHeight="1" x14ac:dyDescent="0.2">
      <c r="A48" s="203" t="s">
        <v>69</v>
      </c>
      <c r="B48" s="87">
        <v>43</v>
      </c>
      <c r="C48" s="90"/>
      <c r="D48" s="88"/>
      <c r="E48" s="211"/>
      <c r="F48" s="212"/>
      <c r="G48" s="213"/>
      <c r="H48" s="214"/>
      <c r="I48" s="211"/>
      <c r="J48" s="212"/>
      <c r="K48" s="378">
        <f t="shared" si="0"/>
        <v>0</v>
      </c>
      <c r="L48" s="215">
        <v>10</v>
      </c>
      <c r="M48" s="379">
        <f t="shared" si="1"/>
        <v>10</v>
      </c>
      <c r="N48" s="215"/>
    </row>
    <row r="49" spans="1:14" ht="25.9" customHeight="1" thickBot="1" x14ac:dyDescent="0.25">
      <c r="A49" s="203" t="s">
        <v>70</v>
      </c>
      <c r="B49" s="87">
        <v>44</v>
      </c>
      <c r="C49" s="90"/>
      <c r="D49" s="88"/>
      <c r="E49" s="216"/>
      <c r="F49" s="217"/>
      <c r="G49" s="213"/>
      <c r="H49" s="214"/>
      <c r="I49" s="216"/>
      <c r="J49" s="217"/>
      <c r="K49" s="378">
        <f t="shared" si="0"/>
        <v>0</v>
      </c>
      <c r="L49" s="215">
        <v>10</v>
      </c>
      <c r="M49" s="379">
        <f t="shared" si="1"/>
        <v>10</v>
      </c>
      <c r="N49" s="215"/>
    </row>
  </sheetData>
  <sheetProtection algorithmName="SHA-512" hashValue="9MIt6mEDxbWNJTiBNd5y7VybKT2o7kS8ChdUWXAwG6V+bIv2ol+b8S+OX28V5nZl+haxoFFTCnAcWzSuPnOZ9A==" saltValue="38JU7ILSjicj9KtCJrLscw==" spinCount="100000" sheet="1" selectLockedCells="1"/>
  <mergeCells count="12">
    <mergeCell ref="A1:H1"/>
    <mergeCell ref="B2:F2"/>
    <mergeCell ref="A3:D3"/>
    <mergeCell ref="C4:C5"/>
    <mergeCell ref="N4:N5"/>
    <mergeCell ref="G4:H4"/>
    <mergeCell ref="I4:J4"/>
    <mergeCell ref="K4:K5"/>
    <mergeCell ref="L4:L5"/>
    <mergeCell ref="M4:M5"/>
    <mergeCell ref="A4:B5"/>
    <mergeCell ref="E4:F4"/>
  </mergeCells>
  <phoneticPr fontId="23" type="noConversion"/>
  <conditionalFormatting sqref="D6:D49">
    <cfRule type="cellIs" dxfId="4" priority="1" operator="equal">
      <formula>"oui"</formula>
    </cfRule>
  </conditionalFormatting>
  <pageMargins left="0.25" right="0.25" top="0.75" bottom="0.75" header="0.3" footer="0.3"/>
  <pageSetup paperSize="9" scale="61" fitToHeight="0" orientation="landscape" r:id="rId1"/>
  <headerFooter>
    <oddFooter>&amp;Céquipe pédagogique - Académie de Strasbourg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7"/>
  <sheetViews>
    <sheetView showGridLines="0" view="pageBreakPreview" zoomScale="75" zoomScaleNormal="70" zoomScaleSheetLayoutView="75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D9" sqref="D9"/>
    </sheetView>
  </sheetViews>
  <sheetFormatPr baseColWidth="10" defaultColWidth="11.5703125" defaultRowHeight="12.75" x14ac:dyDescent="0.2"/>
  <cols>
    <col min="1" max="1" width="14" style="34" customWidth="1"/>
    <col min="2" max="2" width="13.5703125" style="34" customWidth="1"/>
    <col min="3" max="3" width="3.28515625" style="34" customWidth="1"/>
    <col min="4" max="15" width="5.85546875" style="34" customWidth="1"/>
    <col min="16" max="16" width="13.85546875" style="34" customWidth="1"/>
    <col min="17" max="17" width="11.5703125" style="34"/>
    <col min="18" max="18" width="11.5703125" style="34" customWidth="1"/>
    <col min="19" max="19" width="0.140625" style="34" customWidth="1"/>
    <col min="20" max="20" width="11.5703125" style="34"/>
    <col min="21" max="21" width="3.140625" style="34" hidden="1" customWidth="1"/>
    <col min="22" max="25" width="11.5703125" style="34"/>
    <col min="26" max="26" width="18.5703125" style="34" customWidth="1"/>
    <col min="27" max="27" width="4" style="34" hidden="1" customWidth="1"/>
    <col min="28" max="28" width="11.5703125" style="34"/>
    <col min="29" max="30" width="11.5703125" style="34" customWidth="1"/>
    <col min="31" max="31" width="0.7109375" style="34" customWidth="1"/>
    <col min="32" max="16384" width="11.5703125" style="34"/>
  </cols>
  <sheetData>
    <row r="1" spans="1:32" ht="13.9" customHeight="1" x14ac:dyDescent="0.2">
      <c r="A1" s="290" t="s">
        <v>77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Y1" s="166"/>
      <c r="Z1" s="166"/>
      <c r="AA1" s="166"/>
      <c r="AB1" s="166"/>
      <c r="AC1" s="166"/>
      <c r="AD1" s="166"/>
      <c r="AE1" s="33"/>
    </row>
    <row r="2" spans="1:32" ht="68.45" customHeight="1" thickBo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  <c r="Y2" s="168"/>
      <c r="Z2" s="168"/>
      <c r="AA2" s="168"/>
      <c r="AB2" s="168"/>
      <c r="AC2" s="168"/>
      <c r="AD2" s="168"/>
      <c r="AE2" s="36"/>
    </row>
    <row r="3" spans="1:32" ht="13.5" thickBot="1" x14ac:dyDescent="0.25">
      <c r="A3" s="296" t="s">
        <v>78</v>
      </c>
      <c r="B3" s="297"/>
      <c r="C3" s="298">
        <f>'PFMP CAP-HCR'!F2</f>
        <v>2021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Y3" s="167"/>
      <c r="Z3" s="167"/>
      <c r="AA3" s="167"/>
      <c r="AB3" s="167"/>
      <c r="AC3" s="167"/>
      <c r="AD3" s="167"/>
      <c r="AE3" s="37"/>
    </row>
    <row r="4" spans="1:32" ht="43.9" customHeight="1" thickBot="1" x14ac:dyDescent="0.25">
      <c r="A4" s="301" t="s">
        <v>79</v>
      </c>
      <c r="B4" s="302"/>
      <c r="C4" s="303">
        <f>'PFMP CAP-HCR'!B2</f>
        <v>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9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38"/>
    </row>
    <row r="5" spans="1:32" ht="13.5" thickBot="1" x14ac:dyDescent="0.25"/>
    <row r="6" spans="1:32" ht="16.5" customHeight="1" thickBot="1" x14ac:dyDescent="0.25">
      <c r="A6" s="261" t="s">
        <v>80</v>
      </c>
      <c r="B6" s="262"/>
      <c r="C6" s="265"/>
      <c r="D6" s="268" t="s">
        <v>81</v>
      </c>
      <c r="E6" s="269"/>
      <c r="F6" s="269"/>
      <c r="G6" s="269"/>
      <c r="H6" s="269"/>
      <c r="I6" s="269"/>
      <c r="J6" s="269"/>
      <c r="K6" s="269"/>
      <c r="L6" s="270"/>
      <c r="M6" s="270"/>
      <c r="N6" s="270"/>
      <c r="O6" s="270"/>
      <c r="P6" s="271"/>
      <c r="Q6" s="279" t="s">
        <v>82</v>
      </c>
      <c r="R6" s="283"/>
      <c r="S6" s="272" t="s">
        <v>83</v>
      </c>
      <c r="T6" s="273"/>
      <c r="U6" s="273"/>
      <c r="V6" s="274"/>
      <c r="W6" s="279" t="s">
        <v>84</v>
      </c>
      <c r="X6" s="279"/>
      <c r="Y6" s="269"/>
      <c r="Z6" s="280"/>
      <c r="AA6" s="272" t="s">
        <v>85</v>
      </c>
      <c r="AB6" s="273"/>
      <c r="AC6" s="274"/>
      <c r="AD6" s="372" t="s">
        <v>187</v>
      </c>
      <c r="AE6" s="39"/>
      <c r="AF6" s="40"/>
    </row>
    <row r="7" spans="1:32" s="43" customFormat="1" ht="40.9" customHeight="1" thickBot="1" x14ac:dyDescent="0.3">
      <c r="A7" s="263"/>
      <c r="B7" s="264"/>
      <c r="C7" s="266"/>
      <c r="D7" s="259" t="s">
        <v>86</v>
      </c>
      <c r="E7" s="260"/>
      <c r="F7" s="260"/>
      <c r="G7" s="260"/>
      <c r="H7" s="260" t="s">
        <v>87</v>
      </c>
      <c r="I7" s="260"/>
      <c r="J7" s="260"/>
      <c r="K7" s="260"/>
      <c r="L7" s="260" t="s">
        <v>88</v>
      </c>
      <c r="M7" s="260"/>
      <c r="N7" s="260"/>
      <c r="O7" s="284"/>
      <c r="P7" s="41"/>
      <c r="Q7" s="285" t="s">
        <v>89</v>
      </c>
      <c r="R7" s="286"/>
      <c r="S7" s="275"/>
      <c r="T7" s="276"/>
      <c r="U7" s="276"/>
      <c r="V7" s="277"/>
      <c r="W7" s="287" t="s">
        <v>90</v>
      </c>
      <c r="X7" s="288"/>
      <c r="Y7" s="288"/>
      <c r="Z7" s="289"/>
      <c r="AA7" s="275"/>
      <c r="AB7" s="276"/>
      <c r="AC7" s="277"/>
      <c r="AD7" s="373"/>
      <c r="AE7" s="39"/>
      <c r="AF7" s="42"/>
    </row>
    <row r="8" spans="1:32" s="56" customFormat="1" ht="58.15" customHeight="1" thickBot="1" x14ac:dyDescent="0.3">
      <c r="A8" s="120" t="s">
        <v>91</v>
      </c>
      <c r="B8" s="121" t="s">
        <v>92</v>
      </c>
      <c r="C8" s="267"/>
      <c r="D8" s="122" t="s">
        <v>93</v>
      </c>
      <c r="E8" s="104" t="s">
        <v>94</v>
      </c>
      <c r="F8" s="104" t="s">
        <v>95</v>
      </c>
      <c r="G8" s="104" t="s">
        <v>96</v>
      </c>
      <c r="H8" s="104" t="s">
        <v>93</v>
      </c>
      <c r="I8" s="104" t="s">
        <v>94</v>
      </c>
      <c r="J8" s="104" t="s">
        <v>95</v>
      </c>
      <c r="K8" s="104" t="s">
        <v>96</v>
      </c>
      <c r="L8" s="104" t="s">
        <v>93</v>
      </c>
      <c r="M8" s="104" t="s">
        <v>94</v>
      </c>
      <c r="N8" s="104" t="s">
        <v>95</v>
      </c>
      <c r="O8" s="105" t="s">
        <v>96</v>
      </c>
      <c r="P8" s="123" t="s">
        <v>97</v>
      </c>
      <c r="Q8" s="103" t="s">
        <v>98</v>
      </c>
      <c r="R8" s="124" t="s">
        <v>98</v>
      </c>
      <c r="S8" s="125"/>
      <c r="T8" s="126" t="s">
        <v>99</v>
      </c>
      <c r="U8" s="127"/>
      <c r="V8" s="128" t="s">
        <v>100</v>
      </c>
      <c r="W8" s="103" t="s">
        <v>101</v>
      </c>
      <c r="X8" s="104" t="s">
        <v>102</v>
      </c>
      <c r="Y8" s="105" t="s">
        <v>103</v>
      </c>
      <c r="Z8" s="108" t="s">
        <v>104</v>
      </c>
      <c r="AA8" s="129"/>
      <c r="AB8" s="130" t="s">
        <v>105</v>
      </c>
      <c r="AC8" s="128" t="s">
        <v>106</v>
      </c>
      <c r="AD8" s="374" t="s">
        <v>188</v>
      </c>
      <c r="AE8" s="55"/>
      <c r="AF8" s="55"/>
    </row>
    <row r="9" spans="1:32" x14ac:dyDescent="0.2">
      <c r="A9" s="281" t="str">
        <f>'PFMP CAP-HCR'!A6</f>
        <v>NOM DE L'ELEVE/APPRENTI 1</v>
      </c>
      <c r="B9" s="282"/>
      <c r="C9" s="109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13" t="str">
        <f>IF(OR(D9="ab",D9=""),"",((SUM(D9:G9)/4)+(SUM(H9:K9)/4)+(SUM(L9:O9)/4)))</f>
        <v/>
      </c>
      <c r="Q9" s="114"/>
      <c r="R9" s="115" t="str">
        <f>IF(Q9="ab",0,IF(Q9="","",Q9))</f>
        <v/>
      </c>
      <c r="S9" s="116" t="str">
        <f t="shared" ref="S9" si="0">IF(OR(P9="",R9=""),"",(SUM(P9+R9)))</f>
        <v/>
      </c>
      <c r="T9" s="117" t="str">
        <f>IF(OR(S9="ab",S9=""),"",IF(MROUND(S9,0.5)&lt;S9,MROUND(S9,0.5)+0.5,MROUND(S9,0.5)))</f>
        <v/>
      </c>
      <c r="U9" s="117" t="str">
        <f>IF(S9="","",S9/4)</f>
        <v/>
      </c>
      <c r="V9" s="118" t="str">
        <f>IF(U9="","",IF(MROUND(U9,0.5)&lt;U9,MROUND(U9,0.5)+0.5,MROUND(U9,0.5)))</f>
        <v/>
      </c>
      <c r="W9" s="114"/>
      <c r="X9" s="114"/>
      <c r="Y9" s="111"/>
      <c r="Z9" s="119"/>
      <c r="AA9" s="116" t="str">
        <f t="shared" ref="AA9" si="1">IF(OR(W9=""),"",(SUM(W9:Z9)))</f>
        <v/>
      </c>
      <c r="AB9" s="117" t="str">
        <f>IF(OR(AA9="ab",AA9=""),"",IF(MROUND(AA9,0.5)&lt;AA9,MROUND(AA9,0.5)+0.5,MROUND(AA9,0.5)))</f>
        <v/>
      </c>
      <c r="AC9" s="118" t="str">
        <f>IF(OR(AE9="ab",AE9=""),"",IF(MROUND(AE9,0.5)&lt;AE9,MROUND(AE9,0.5)+0.5,MROUND(AE9,0.5)))</f>
        <v/>
      </c>
      <c r="AD9" s="119"/>
      <c r="AE9" s="68" t="str">
        <f>IF(AA9="","",AA9/13)</f>
        <v/>
      </c>
      <c r="AF9" s="40"/>
    </row>
    <row r="10" spans="1:32" x14ac:dyDescent="0.2">
      <c r="A10" s="249" t="str">
        <f>'PFMP CAP-HCR'!A7</f>
        <v>NOM DE L'ELEVE/APPRENTI 2</v>
      </c>
      <c r="B10" s="250"/>
      <c r="C10" s="204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60" t="str">
        <f t="shared" ref="P10:P42" si="2">IF(OR(D10="ab",D10=""),"",((SUM(D10:G10)/4)+(SUM(H10:K10)/4)+(SUM(L10:O10)/4)))</f>
        <v/>
      </c>
      <c r="Q10" s="61"/>
      <c r="R10" s="62" t="str">
        <f t="shared" ref="R10:R42" si="3">IF(Q10="ab",0,IF(Q10="","",Q10))</f>
        <v/>
      </c>
      <c r="S10" s="63" t="str">
        <f t="shared" ref="S10:S42" si="4">IF(OR(P10="",R10=""),"",(SUM(P10+R10)))</f>
        <v/>
      </c>
      <c r="T10" s="64" t="str">
        <f t="shared" ref="T10:T42" si="5">IF(OR(S10="ab",S10=""),"",IF(MROUND(S10,0.5)&lt;S10,MROUND(S10,0.5)+0.5,MROUND(S10,0.5)))</f>
        <v/>
      </c>
      <c r="U10" s="64" t="str">
        <f t="shared" ref="U10:U42" si="6">IF(S10="","",S10/4)</f>
        <v/>
      </c>
      <c r="V10" s="65" t="str">
        <f t="shared" ref="V10:V42" si="7">IF(U10="","",IF(MROUND(U10,0.5)&lt;U10,MROUND(U10,0.5)+0.5,MROUND(U10,0.5)))</f>
        <v/>
      </c>
      <c r="W10" s="61"/>
      <c r="X10" s="61"/>
      <c r="Y10" s="58"/>
      <c r="Z10" s="66"/>
      <c r="AA10" s="63" t="str">
        <f t="shared" ref="AA10:AA42" si="8">IF(OR(W10=""),"",(SUM(W10:Z10)))</f>
        <v/>
      </c>
      <c r="AB10" s="64" t="str">
        <f t="shared" ref="AB10:AB42" si="9">IF(OR(AA10="ab",AA10=""),"",IF(MROUND(AA10,0.5)&lt;AA10,MROUND(AA10,0.5)+0.5,MROUND(AA10,0.5)))</f>
        <v/>
      </c>
      <c r="AC10" s="65" t="str">
        <f t="shared" ref="AC10:AC42" si="10">IF(OR(AE10="ab",AE10=""),"",IF(MROUND(AE10,0.5)&lt;AE10,MROUND(AE10,0.5)+0.5,MROUND(AE10,0.5)))</f>
        <v/>
      </c>
      <c r="AD10" s="119"/>
      <c r="AE10" s="68" t="str">
        <f>IF(AA10="","",AA10/13)</f>
        <v/>
      </c>
      <c r="AF10" s="40"/>
    </row>
    <row r="11" spans="1:32" x14ac:dyDescent="0.2">
      <c r="A11" s="249" t="str">
        <f>'PFMP CAP-HCR'!A8</f>
        <v>NOM DE L'ELEVE/APPRENTI 3</v>
      </c>
      <c r="B11" s="250"/>
      <c r="C11" s="204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60" t="str">
        <f t="shared" si="2"/>
        <v/>
      </c>
      <c r="Q11" s="61"/>
      <c r="R11" s="62" t="str">
        <f t="shared" si="3"/>
        <v/>
      </c>
      <c r="S11" s="63" t="str">
        <f t="shared" si="4"/>
        <v/>
      </c>
      <c r="T11" s="64" t="str">
        <f t="shared" si="5"/>
        <v/>
      </c>
      <c r="U11" s="64" t="str">
        <f t="shared" si="6"/>
        <v/>
      </c>
      <c r="V11" s="65" t="str">
        <f t="shared" si="7"/>
        <v/>
      </c>
      <c r="W11" s="61"/>
      <c r="X11" s="61"/>
      <c r="Y11" s="58"/>
      <c r="Z11" s="66"/>
      <c r="AA11" s="63" t="str">
        <f t="shared" si="8"/>
        <v/>
      </c>
      <c r="AB11" s="64" t="str">
        <f t="shared" si="9"/>
        <v/>
      </c>
      <c r="AC11" s="65" t="str">
        <f t="shared" si="10"/>
        <v/>
      </c>
      <c r="AD11" s="119"/>
      <c r="AE11" s="68" t="str">
        <f>IF(AA11="","",AA11/13)</f>
        <v/>
      </c>
      <c r="AF11" s="40"/>
    </row>
    <row r="12" spans="1:32" x14ac:dyDescent="0.2">
      <c r="A12" s="249" t="str">
        <f>'PFMP CAP-HCR'!A9</f>
        <v>NOM DE L'ELEVE/APPRENTI 4</v>
      </c>
      <c r="B12" s="250"/>
      <c r="C12" s="204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0" t="str">
        <f t="shared" si="2"/>
        <v/>
      </c>
      <c r="Q12" s="61"/>
      <c r="R12" s="62" t="str">
        <f t="shared" si="3"/>
        <v/>
      </c>
      <c r="S12" s="63" t="str">
        <f t="shared" si="4"/>
        <v/>
      </c>
      <c r="T12" s="64" t="str">
        <f t="shared" si="5"/>
        <v/>
      </c>
      <c r="U12" s="64" t="str">
        <f t="shared" si="6"/>
        <v/>
      </c>
      <c r="V12" s="65" t="str">
        <f t="shared" si="7"/>
        <v/>
      </c>
      <c r="W12" s="61"/>
      <c r="X12" s="61"/>
      <c r="Y12" s="58"/>
      <c r="Z12" s="66"/>
      <c r="AA12" s="63" t="str">
        <f t="shared" si="8"/>
        <v/>
      </c>
      <c r="AB12" s="64" t="str">
        <f t="shared" si="9"/>
        <v/>
      </c>
      <c r="AC12" s="65" t="str">
        <f t="shared" si="10"/>
        <v/>
      </c>
      <c r="AD12" s="119"/>
      <c r="AE12" s="68" t="str">
        <f>IF(AA12="","",AA12/13)</f>
        <v/>
      </c>
      <c r="AF12" s="40"/>
    </row>
    <row r="13" spans="1:32" x14ac:dyDescent="0.2">
      <c r="A13" s="249" t="str">
        <f>'PFMP CAP-HCR'!A10</f>
        <v>NOM DE L'ELEVE/APPRENTI 5</v>
      </c>
      <c r="B13" s="250"/>
      <c r="C13" s="204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60" t="str">
        <f t="shared" si="2"/>
        <v/>
      </c>
      <c r="Q13" s="61"/>
      <c r="R13" s="62" t="str">
        <f t="shared" si="3"/>
        <v/>
      </c>
      <c r="S13" s="63" t="str">
        <f t="shared" si="4"/>
        <v/>
      </c>
      <c r="T13" s="64" t="str">
        <f t="shared" si="5"/>
        <v/>
      </c>
      <c r="U13" s="64" t="str">
        <f t="shared" si="6"/>
        <v/>
      </c>
      <c r="V13" s="65" t="str">
        <f t="shared" si="7"/>
        <v/>
      </c>
      <c r="W13" s="61"/>
      <c r="X13" s="61"/>
      <c r="Y13" s="58"/>
      <c r="Z13" s="66"/>
      <c r="AA13" s="63" t="str">
        <f t="shared" si="8"/>
        <v/>
      </c>
      <c r="AB13" s="64" t="str">
        <f t="shared" si="9"/>
        <v/>
      </c>
      <c r="AC13" s="65" t="str">
        <f t="shared" si="10"/>
        <v/>
      </c>
      <c r="AD13" s="119"/>
      <c r="AE13" s="68" t="str">
        <f>IF(AA13="","",AA13/13)</f>
        <v/>
      </c>
      <c r="AF13" s="40"/>
    </row>
    <row r="14" spans="1:32" x14ac:dyDescent="0.2">
      <c r="A14" s="249" t="str">
        <f>'PFMP CAP-HCR'!A11</f>
        <v>NOM DE L'ELEVE/APPRENTI 6</v>
      </c>
      <c r="B14" s="250"/>
      <c r="C14" s="204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60" t="str">
        <f t="shared" si="2"/>
        <v/>
      </c>
      <c r="Q14" s="61"/>
      <c r="R14" s="62" t="str">
        <f t="shared" si="3"/>
        <v/>
      </c>
      <c r="S14" s="63" t="str">
        <f t="shared" si="4"/>
        <v/>
      </c>
      <c r="T14" s="64" t="str">
        <f t="shared" si="5"/>
        <v/>
      </c>
      <c r="U14" s="64" t="str">
        <f t="shared" si="6"/>
        <v/>
      </c>
      <c r="V14" s="65" t="str">
        <f t="shared" si="7"/>
        <v/>
      </c>
      <c r="W14" s="61"/>
      <c r="X14" s="61"/>
      <c r="Y14" s="58"/>
      <c r="Z14" s="66"/>
      <c r="AA14" s="63" t="str">
        <f t="shared" si="8"/>
        <v/>
      </c>
      <c r="AB14" s="64" t="str">
        <f t="shared" si="9"/>
        <v/>
      </c>
      <c r="AC14" s="65" t="str">
        <f t="shared" si="10"/>
        <v/>
      </c>
      <c r="AD14" s="119"/>
      <c r="AE14" s="68" t="str">
        <f>IF(AA14="","",AA14/13)</f>
        <v/>
      </c>
      <c r="AF14" s="40"/>
    </row>
    <row r="15" spans="1:32" x14ac:dyDescent="0.2">
      <c r="A15" s="249" t="str">
        <f>'PFMP CAP-HCR'!A12</f>
        <v>NOM DE L'ELEVE/APPRENTI 7</v>
      </c>
      <c r="B15" s="250"/>
      <c r="C15" s="204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60" t="str">
        <f t="shared" si="2"/>
        <v/>
      </c>
      <c r="Q15" s="61"/>
      <c r="R15" s="62" t="str">
        <f t="shared" si="3"/>
        <v/>
      </c>
      <c r="S15" s="63" t="str">
        <f t="shared" si="4"/>
        <v/>
      </c>
      <c r="T15" s="64" t="str">
        <f t="shared" si="5"/>
        <v/>
      </c>
      <c r="U15" s="64" t="str">
        <f t="shared" si="6"/>
        <v/>
      </c>
      <c r="V15" s="65" t="str">
        <f t="shared" si="7"/>
        <v/>
      </c>
      <c r="W15" s="61"/>
      <c r="X15" s="61"/>
      <c r="Y15" s="58"/>
      <c r="Z15" s="66"/>
      <c r="AA15" s="63" t="str">
        <f t="shared" si="8"/>
        <v/>
      </c>
      <c r="AB15" s="64" t="str">
        <f t="shared" si="9"/>
        <v/>
      </c>
      <c r="AC15" s="65" t="str">
        <f t="shared" si="10"/>
        <v/>
      </c>
      <c r="AD15" s="119"/>
      <c r="AE15" s="68" t="str">
        <f>IF(AA15="","",AA15/13)</f>
        <v/>
      </c>
      <c r="AF15" s="40"/>
    </row>
    <row r="16" spans="1:32" x14ac:dyDescent="0.2">
      <c r="A16" s="249" t="str">
        <f>'PFMP CAP-HCR'!A13</f>
        <v>NOM DE L'ELEVE/APPRENTI 8</v>
      </c>
      <c r="B16" s="250"/>
      <c r="C16" s="204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0" t="str">
        <f t="shared" si="2"/>
        <v/>
      </c>
      <c r="Q16" s="61"/>
      <c r="R16" s="62" t="str">
        <f t="shared" si="3"/>
        <v/>
      </c>
      <c r="S16" s="63" t="str">
        <f t="shared" si="4"/>
        <v/>
      </c>
      <c r="T16" s="64" t="str">
        <f t="shared" si="5"/>
        <v/>
      </c>
      <c r="U16" s="64" t="str">
        <f t="shared" si="6"/>
        <v/>
      </c>
      <c r="V16" s="65" t="str">
        <f t="shared" si="7"/>
        <v/>
      </c>
      <c r="W16" s="61"/>
      <c r="X16" s="61"/>
      <c r="Y16" s="58"/>
      <c r="Z16" s="66"/>
      <c r="AA16" s="63" t="str">
        <f t="shared" si="8"/>
        <v/>
      </c>
      <c r="AB16" s="64" t="str">
        <f t="shared" si="9"/>
        <v/>
      </c>
      <c r="AC16" s="65" t="str">
        <f t="shared" si="10"/>
        <v/>
      </c>
      <c r="AD16" s="119"/>
      <c r="AE16" s="68" t="str">
        <f>IF(AA16="","",AA16/13)</f>
        <v/>
      </c>
      <c r="AF16" s="40"/>
    </row>
    <row r="17" spans="1:32" x14ac:dyDescent="0.2">
      <c r="A17" s="249" t="str">
        <f>'PFMP CAP-HCR'!A14</f>
        <v>NOM DE L'ELEVE/APPRENTI 9</v>
      </c>
      <c r="B17" s="250"/>
      <c r="C17" s="204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0" t="str">
        <f t="shared" si="2"/>
        <v/>
      </c>
      <c r="Q17" s="61"/>
      <c r="R17" s="62" t="str">
        <f t="shared" si="3"/>
        <v/>
      </c>
      <c r="S17" s="63" t="str">
        <f t="shared" si="4"/>
        <v/>
      </c>
      <c r="T17" s="64" t="str">
        <f t="shared" si="5"/>
        <v/>
      </c>
      <c r="U17" s="64" t="str">
        <f t="shared" si="6"/>
        <v/>
      </c>
      <c r="V17" s="65" t="str">
        <f t="shared" si="7"/>
        <v/>
      </c>
      <c r="W17" s="61"/>
      <c r="X17" s="61"/>
      <c r="Y17" s="58"/>
      <c r="Z17" s="66"/>
      <c r="AA17" s="63" t="str">
        <f t="shared" si="8"/>
        <v/>
      </c>
      <c r="AB17" s="64" t="str">
        <f t="shared" si="9"/>
        <v/>
      </c>
      <c r="AC17" s="65" t="str">
        <f t="shared" si="10"/>
        <v/>
      </c>
      <c r="AD17" s="119"/>
      <c r="AE17" s="68" t="str">
        <f>IF(AA17="","",AA17/13)</f>
        <v/>
      </c>
      <c r="AF17" s="40"/>
    </row>
    <row r="18" spans="1:32" x14ac:dyDescent="0.2">
      <c r="A18" s="249" t="str">
        <f>'PFMP CAP-HCR'!A15</f>
        <v>NOM DE L'ELEVE/APPRENTI 10</v>
      </c>
      <c r="B18" s="250"/>
      <c r="C18" s="204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60" t="str">
        <f t="shared" ref="P18:P31" si="11">IF(OR(D18="ab",D18=""),"",((SUM(D18:G18)/4)+(SUM(H18:K18)/4)+(SUM(L18:O18)/4)))</f>
        <v/>
      </c>
      <c r="Q18" s="61"/>
      <c r="R18" s="62" t="str">
        <f t="shared" si="3"/>
        <v/>
      </c>
      <c r="S18" s="63" t="str">
        <f t="shared" ref="S18:S31" si="12">IF(OR(P18="",R18=""),"",(SUM(P18+R18)))</f>
        <v/>
      </c>
      <c r="T18" s="64" t="str">
        <f t="shared" si="5"/>
        <v/>
      </c>
      <c r="U18" s="64" t="str">
        <f t="shared" ref="U18:U31" si="13">IF(S18="","",S18/4)</f>
        <v/>
      </c>
      <c r="V18" s="65" t="str">
        <f t="shared" si="7"/>
        <v/>
      </c>
      <c r="W18" s="61"/>
      <c r="X18" s="61"/>
      <c r="Y18" s="58"/>
      <c r="Z18" s="66"/>
      <c r="AA18" s="63" t="str">
        <f t="shared" ref="AA18:AA31" si="14">IF(OR(W18=""),"",(SUM(W18:Z18)))</f>
        <v/>
      </c>
      <c r="AB18" s="64" t="str">
        <f t="shared" si="9"/>
        <v/>
      </c>
      <c r="AC18" s="65" t="str">
        <f t="shared" ref="AC18:AC31" si="15">IF(OR(AE18="ab",AE18=""),"",IF(MROUND(AE18,0.5)&lt;AE18,MROUND(AE18,0.5)+0.5,MROUND(AE18,0.5)))</f>
        <v/>
      </c>
      <c r="AD18" s="119"/>
      <c r="AE18" s="68" t="str">
        <f>IF(AA18="","",AA18/13)</f>
        <v/>
      </c>
      <c r="AF18" s="40"/>
    </row>
    <row r="19" spans="1:32" x14ac:dyDescent="0.2">
      <c r="A19" s="249" t="str">
        <f>'PFMP CAP-HCR'!A16</f>
        <v>NOM DE L'ELEVE/APPRENTI 11</v>
      </c>
      <c r="B19" s="250"/>
      <c r="C19" s="204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0" t="str">
        <f t="shared" si="11"/>
        <v/>
      </c>
      <c r="Q19" s="61"/>
      <c r="R19" s="62" t="str">
        <f t="shared" si="3"/>
        <v/>
      </c>
      <c r="S19" s="63" t="str">
        <f t="shared" si="12"/>
        <v/>
      </c>
      <c r="T19" s="64" t="str">
        <f t="shared" si="5"/>
        <v/>
      </c>
      <c r="U19" s="64" t="str">
        <f t="shared" si="13"/>
        <v/>
      </c>
      <c r="V19" s="65" t="str">
        <f t="shared" si="7"/>
        <v/>
      </c>
      <c r="W19" s="61"/>
      <c r="X19" s="61"/>
      <c r="Y19" s="58"/>
      <c r="Z19" s="66"/>
      <c r="AA19" s="63" t="str">
        <f t="shared" si="14"/>
        <v/>
      </c>
      <c r="AB19" s="64" t="str">
        <f t="shared" si="9"/>
        <v/>
      </c>
      <c r="AC19" s="65" t="str">
        <f t="shared" si="15"/>
        <v/>
      </c>
      <c r="AD19" s="119"/>
      <c r="AE19" s="68" t="str">
        <f>IF(AA19="","",AA19/13)</f>
        <v/>
      </c>
      <c r="AF19" s="40"/>
    </row>
    <row r="20" spans="1:32" x14ac:dyDescent="0.2">
      <c r="A20" s="249" t="str">
        <f>'PFMP CAP-HCR'!A17</f>
        <v>NOM DE L'ELEVE/APPRENTI 12</v>
      </c>
      <c r="B20" s="250"/>
      <c r="C20" s="204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0" t="str">
        <f t="shared" si="11"/>
        <v/>
      </c>
      <c r="Q20" s="61"/>
      <c r="R20" s="62" t="str">
        <f t="shared" si="3"/>
        <v/>
      </c>
      <c r="S20" s="63" t="str">
        <f t="shared" si="12"/>
        <v/>
      </c>
      <c r="T20" s="64" t="str">
        <f t="shared" si="5"/>
        <v/>
      </c>
      <c r="U20" s="64" t="str">
        <f t="shared" si="13"/>
        <v/>
      </c>
      <c r="V20" s="65" t="str">
        <f t="shared" si="7"/>
        <v/>
      </c>
      <c r="W20" s="61"/>
      <c r="X20" s="61"/>
      <c r="Y20" s="58"/>
      <c r="Z20" s="66"/>
      <c r="AA20" s="63" t="str">
        <f t="shared" si="14"/>
        <v/>
      </c>
      <c r="AB20" s="64" t="str">
        <f t="shared" si="9"/>
        <v/>
      </c>
      <c r="AC20" s="65" t="str">
        <f t="shared" si="15"/>
        <v/>
      </c>
      <c r="AD20" s="119"/>
      <c r="AE20" s="68" t="str">
        <f>IF(AA20="","",AA20/13)</f>
        <v/>
      </c>
      <c r="AF20" s="40"/>
    </row>
    <row r="21" spans="1:32" x14ac:dyDescent="0.2">
      <c r="A21" s="249" t="str">
        <f>'PFMP CAP-HCR'!A18</f>
        <v>NOM DE L'ELEVE/APPRENTI 13</v>
      </c>
      <c r="B21" s="250"/>
      <c r="C21" s="204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60" t="str">
        <f t="shared" si="11"/>
        <v/>
      </c>
      <c r="Q21" s="61"/>
      <c r="R21" s="62" t="str">
        <f t="shared" si="3"/>
        <v/>
      </c>
      <c r="S21" s="63" t="str">
        <f t="shared" si="12"/>
        <v/>
      </c>
      <c r="T21" s="64" t="str">
        <f t="shared" si="5"/>
        <v/>
      </c>
      <c r="U21" s="64" t="str">
        <f t="shared" si="13"/>
        <v/>
      </c>
      <c r="V21" s="65" t="str">
        <f t="shared" si="7"/>
        <v/>
      </c>
      <c r="W21" s="61"/>
      <c r="X21" s="61"/>
      <c r="Y21" s="58"/>
      <c r="Z21" s="66"/>
      <c r="AA21" s="63" t="str">
        <f t="shared" si="14"/>
        <v/>
      </c>
      <c r="AB21" s="64" t="str">
        <f t="shared" si="9"/>
        <v/>
      </c>
      <c r="AC21" s="65" t="str">
        <f t="shared" si="15"/>
        <v/>
      </c>
      <c r="AD21" s="119"/>
      <c r="AE21" s="68" t="str">
        <f>IF(AA21="","",AA21/13)</f>
        <v/>
      </c>
      <c r="AF21" s="40"/>
    </row>
    <row r="22" spans="1:32" x14ac:dyDescent="0.2">
      <c r="A22" s="249" t="str">
        <f>'PFMP CAP-HCR'!A19</f>
        <v>NOM DE L'ELEVE/APPRENTI 14</v>
      </c>
      <c r="B22" s="250"/>
      <c r="C22" s="204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60" t="str">
        <f t="shared" si="11"/>
        <v/>
      </c>
      <c r="Q22" s="61"/>
      <c r="R22" s="62" t="str">
        <f t="shared" si="3"/>
        <v/>
      </c>
      <c r="S22" s="63" t="str">
        <f t="shared" si="12"/>
        <v/>
      </c>
      <c r="T22" s="64" t="str">
        <f t="shared" si="5"/>
        <v/>
      </c>
      <c r="U22" s="64" t="str">
        <f t="shared" si="13"/>
        <v/>
      </c>
      <c r="V22" s="65" t="str">
        <f t="shared" si="7"/>
        <v/>
      </c>
      <c r="W22" s="61"/>
      <c r="X22" s="61"/>
      <c r="Y22" s="58"/>
      <c r="Z22" s="66"/>
      <c r="AA22" s="63" t="str">
        <f t="shared" si="14"/>
        <v/>
      </c>
      <c r="AB22" s="64" t="str">
        <f t="shared" si="9"/>
        <v/>
      </c>
      <c r="AC22" s="65" t="str">
        <f t="shared" si="15"/>
        <v/>
      </c>
      <c r="AD22" s="119"/>
      <c r="AE22" s="68" t="str">
        <f>IF(AA22="","",AA22/13)</f>
        <v/>
      </c>
      <c r="AF22" s="40"/>
    </row>
    <row r="23" spans="1:32" x14ac:dyDescent="0.2">
      <c r="A23" s="249" t="str">
        <f>'PFMP CAP-HCR'!A20</f>
        <v>NOM DE L'ELEVE/APPRENTI 15</v>
      </c>
      <c r="B23" s="250"/>
      <c r="C23" s="204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60" t="str">
        <f t="shared" si="11"/>
        <v/>
      </c>
      <c r="Q23" s="61"/>
      <c r="R23" s="62" t="str">
        <f t="shared" si="3"/>
        <v/>
      </c>
      <c r="S23" s="63" t="str">
        <f t="shared" si="12"/>
        <v/>
      </c>
      <c r="T23" s="64" t="str">
        <f t="shared" si="5"/>
        <v/>
      </c>
      <c r="U23" s="64" t="str">
        <f t="shared" si="13"/>
        <v/>
      </c>
      <c r="V23" s="65" t="str">
        <f t="shared" si="7"/>
        <v/>
      </c>
      <c r="W23" s="61"/>
      <c r="X23" s="61"/>
      <c r="Y23" s="58"/>
      <c r="Z23" s="66"/>
      <c r="AA23" s="63" t="str">
        <f t="shared" si="14"/>
        <v/>
      </c>
      <c r="AB23" s="64" t="str">
        <f t="shared" si="9"/>
        <v/>
      </c>
      <c r="AC23" s="65" t="str">
        <f t="shared" si="15"/>
        <v/>
      </c>
      <c r="AD23" s="119"/>
      <c r="AE23" s="68" t="str">
        <f>IF(AA23="","",AA23/13)</f>
        <v/>
      </c>
      <c r="AF23" s="40"/>
    </row>
    <row r="24" spans="1:32" x14ac:dyDescent="0.2">
      <c r="A24" s="249" t="str">
        <f>'PFMP CAP-HCR'!A21</f>
        <v>NOM DE L'ELEVE/APPRENTI 16</v>
      </c>
      <c r="B24" s="250"/>
      <c r="C24" s="204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60" t="str">
        <f t="shared" si="11"/>
        <v/>
      </c>
      <c r="Q24" s="61"/>
      <c r="R24" s="62" t="str">
        <f t="shared" si="3"/>
        <v/>
      </c>
      <c r="S24" s="63" t="str">
        <f t="shared" si="12"/>
        <v/>
      </c>
      <c r="T24" s="64" t="str">
        <f t="shared" si="5"/>
        <v/>
      </c>
      <c r="U24" s="64" t="str">
        <f t="shared" si="13"/>
        <v/>
      </c>
      <c r="V24" s="65" t="str">
        <f t="shared" si="7"/>
        <v/>
      </c>
      <c r="W24" s="61"/>
      <c r="X24" s="61"/>
      <c r="Y24" s="58"/>
      <c r="Z24" s="66"/>
      <c r="AA24" s="63" t="str">
        <f t="shared" si="14"/>
        <v/>
      </c>
      <c r="AB24" s="64" t="str">
        <f t="shared" si="9"/>
        <v/>
      </c>
      <c r="AC24" s="65" t="str">
        <f t="shared" si="15"/>
        <v/>
      </c>
      <c r="AD24" s="119"/>
      <c r="AE24" s="68" t="str">
        <f>IF(AA24="","",AA24/13)</f>
        <v/>
      </c>
      <c r="AF24" s="40"/>
    </row>
    <row r="25" spans="1:32" x14ac:dyDescent="0.2">
      <c r="A25" s="249" t="str">
        <f>'PFMP CAP-HCR'!A22</f>
        <v>NOM DE L'ELEVE/APPRENTI 17</v>
      </c>
      <c r="B25" s="250"/>
      <c r="C25" s="204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0" t="str">
        <f t="shared" si="11"/>
        <v/>
      </c>
      <c r="Q25" s="61"/>
      <c r="R25" s="62" t="str">
        <f t="shared" si="3"/>
        <v/>
      </c>
      <c r="S25" s="63" t="str">
        <f t="shared" si="12"/>
        <v/>
      </c>
      <c r="T25" s="64" t="str">
        <f t="shared" si="5"/>
        <v/>
      </c>
      <c r="U25" s="64" t="str">
        <f t="shared" si="13"/>
        <v/>
      </c>
      <c r="V25" s="65" t="str">
        <f t="shared" si="7"/>
        <v/>
      </c>
      <c r="W25" s="61"/>
      <c r="X25" s="61"/>
      <c r="Y25" s="58"/>
      <c r="Z25" s="66"/>
      <c r="AA25" s="63" t="str">
        <f t="shared" si="14"/>
        <v/>
      </c>
      <c r="AB25" s="64" t="str">
        <f t="shared" si="9"/>
        <v/>
      </c>
      <c r="AC25" s="65" t="str">
        <f t="shared" si="15"/>
        <v/>
      </c>
      <c r="AD25" s="119"/>
      <c r="AE25" s="68" t="str">
        <f>IF(AA25="","",AA25/13)</f>
        <v/>
      </c>
      <c r="AF25" s="40"/>
    </row>
    <row r="26" spans="1:32" x14ac:dyDescent="0.2">
      <c r="A26" s="249" t="str">
        <f>'PFMP CAP-HCR'!A23</f>
        <v>NOM DE L'ELEVE/APPRENTI 18</v>
      </c>
      <c r="B26" s="250"/>
      <c r="C26" s="204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60" t="str">
        <f t="shared" si="11"/>
        <v/>
      </c>
      <c r="Q26" s="61"/>
      <c r="R26" s="62" t="str">
        <f t="shared" si="3"/>
        <v/>
      </c>
      <c r="S26" s="63" t="str">
        <f t="shared" si="12"/>
        <v/>
      </c>
      <c r="T26" s="64" t="str">
        <f t="shared" si="5"/>
        <v/>
      </c>
      <c r="U26" s="64" t="str">
        <f t="shared" si="13"/>
        <v/>
      </c>
      <c r="V26" s="65" t="str">
        <f t="shared" si="7"/>
        <v/>
      </c>
      <c r="W26" s="61"/>
      <c r="X26" s="61"/>
      <c r="Y26" s="58"/>
      <c r="Z26" s="66"/>
      <c r="AA26" s="63" t="str">
        <f t="shared" si="14"/>
        <v/>
      </c>
      <c r="AB26" s="64" t="str">
        <f t="shared" si="9"/>
        <v/>
      </c>
      <c r="AC26" s="65" t="str">
        <f t="shared" si="15"/>
        <v/>
      </c>
      <c r="AD26" s="119"/>
      <c r="AE26" s="68" t="str">
        <f>IF(AA26="","",AA26/13)</f>
        <v/>
      </c>
      <c r="AF26" s="40"/>
    </row>
    <row r="27" spans="1:32" x14ac:dyDescent="0.2">
      <c r="A27" s="249" t="str">
        <f>'PFMP CAP-HCR'!A24</f>
        <v>NOM DE L'ELEVE/APPRENTI 19</v>
      </c>
      <c r="B27" s="250"/>
      <c r="C27" s="204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60" t="str">
        <f t="shared" si="11"/>
        <v/>
      </c>
      <c r="Q27" s="61"/>
      <c r="R27" s="62" t="str">
        <f t="shared" si="3"/>
        <v/>
      </c>
      <c r="S27" s="63" t="str">
        <f t="shared" si="12"/>
        <v/>
      </c>
      <c r="T27" s="64" t="str">
        <f t="shared" si="5"/>
        <v/>
      </c>
      <c r="U27" s="64" t="str">
        <f t="shared" si="13"/>
        <v/>
      </c>
      <c r="V27" s="65" t="str">
        <f t="shared" si="7"/>
        <v/>
      </c>
      <c r="W27" s="61"/>
      <c r="X27" s="61"/>
      <c r="Y27" s="58"/>
      <c r="Z27" s="66"/>
      <c r="AA27" s="63" t="str">
        <f t="shared" si="14"/>
        <v/>
      </c>
      <c r="AB27" s="64" t="str">
        <f t="shared" si="9"/>
        <v/>
      </c>
      <c r="AC27" s="65" t="str">
        <f t="shared" si="15"/>
        <v/>
      </c>
      <c r="AD27" s="119"/>
      <c r="AE27" s="68" t="str">
        <f>IF(AA27="","",AA27/13)</f>
        <v/>
      </c>
      <c r="AF27" s="40"/>
    </row>
    <row r="28" spans="1:32" x14ac:dyDescent="0.2">
      <c r="A28" s="249" t="str">
        <f>'PFMP CAP-HCR'!A25</f>
        <v>NOM DE L'ELEVE/APPRENTI 20</v>
      </c>
      <c r="B28" s="250"/>
      <c r="C28" s="204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60" t="str">
        <f t="shared" si="11"/>
        <v/>
      </c>
      <c r="Q28" s="61"/>
      <c r="R28" s="62" t="str">
        <f t="shared" si="3"/>
        <v/>
      </c>
      <c r="S28" s="63" t="str">
        <f t="shared" si="12"/>
        <v/>
      </c>
      <c r="T28" s="64" t="str">
        <f t="shared" si="5"/>
        <v/>
      </c>
      <c r="U28" s="64" t="str">
        <f t="shared" si="13"/>
        <v/>
      </c>
      <c r="V28" s="65" t="str">
        <f t="shared" si="7"/>
        <v/>
      </c>
      <c r="W28" s="61"/>
      <c r="X28" s="61"/>
      <c r="Y28" s="58"/>
      <c r="Z28" s="66"/>
      <c r="AA28" s="63" t="str">
        <f t="shared" si="14"/>
        <v/>
      </c>
      <c r="AB28" s="64" t="str">
        <f t="shared" si="9"/>
        <v/>
      </c>
      <c r="AC28" s="65" t="str">
        <f t="shared" si="15"/>
        <v/>
      </c>
      <c r="AD28" s="119"/>
      <c r="AE28" s="68" t="str">
        <f>IF(AA28="","",AA28/13)</f>
        <v/>
      </c>
      <c r="AF28" s="40"/>
    </row>
    <row r="29" spans="1:32" x14ac:dyDescent="0.2">
      <c r="A29" s="249" t="str">
        <f>'PFMP CAP-HCR'!A26</f>
        <v>NOM DE L'ELEVE/APPRENTI 21</v>
      </c>
      <c r="B29" s="250"/>
      <c r="C29" s="204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60" t="str">
        <f t="shared" si="11"/>
        <v/>
      </c>
      <c r="Q29" s="61"/>
      <c r="R29" s="62" t="str">
        <f t="shared" si="3"/>
        <v/>
      </c>
      <c r="S29" s="63" t="str">
        <f t="shared" si="12"/>
        <v/>
      </c>
      <c r="T29" s="64" t="str">
        <f t="shared" si="5"/>
        <v/>
      </c>
      <c r="U29" s="64" t="str">
        <f t="shared" si="13"/>
        <v/>
      </c>
      <c r="V29" s="65" t="str">
        <f t="shared" si="7"/>
        <v/>
      </c>
      <c r="W29" s="61"/>
      <c r="X29" s="61"/>
      <c r="Y29" s="58"/>
      <c r="Z29" s="66"/>
      <c r="AA29" s="63" t="str">
        <f t="shared" si="14"/>
        <v/>
      </c>
      <c r="AB29" s="64" t="str">
        <f t="shared" si="9"/>
        <v/>
      </c>
      <c r="AC29" s="65" t="str">
        <f t="shared" si="15"/>
        <v/>
      </c>
      <c r="AD29" s="119"/>
      <c r="AE29" s="68" t="str">
        <f>IF(AA29="","",AA29/13)</f>
        <v/>
      </c>
      <c r="AF29" s="40"/>
    </row>
    <row r="30" spans="1:32" x14ac:dyDescent="0.2">
      <c r="A30" s="249" t="str">
        <f>'PFMP CAP-HCR'!A27</f>
        <v>NOM DE L'ELEVE/APPRENTI 22</v>
      </c>
      <c r="B30" s="250"/>
      <c r="C30" s="204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60" t="str">
        <f t="shared" si="11"/>
        <v/>
      </c>
      <c r="Q30" s="61"/>
      <c r="R30" s="62" t="str">
        <f t="shared" si="3"/>
        <v/>
      </c>
      <c r="S30" s="63" t="str">
        <f t="shared" si="12"/>
        <v/>
      </c>
      <c r="T30" s="64" t="str">
        <f t="shared" si="5"/>
        <v/>
      </c>
      <c r="U30" s="64" t="str">
        <f t="shared" si="13"/>
        <v/>
      </c>
      <c r="V30" s="65" t="str">
        <f t="shared" si="7"/>
        <v/>
      </c>
      <c r="W30" s="61"/>
      <c r="X30" s="61"/>
      <c r="Y30" s="58"/>
      <c r="Z30" s="66"/>
      <c r="AA30" s="63" t="str">
        <f t="shared" si="14"/>
        <v/>
      </c>
      <c r="AB30" s="64" t="str">
        <f t="shared" si="9"/>
        <v/>
      </c>
      <c r="AC30" s="65" t="str">
        <f t="shared" si="15"/>
        <v/>
      </c>
      <c r="AD30" s="119"/>
      <c r="AE30" s="68" t="str">
        <f>IF(AA30="","",AA30/13)</f>
        <v/>
      </c>
      <c r="AF30" s="40"/>
    </row>
    <row r="31" spans="1:32" x14ac:dyDescent="0.2">
      <c r="A31" s="249" t="str">
        <f>'PFMP CAP-HCR'!A28</f>
        <v>NOM DE L'ELEVE/APPRENTI 23</v>
      </c>
      <c r="B31" s="250"/>
      <c r="C31" s="204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60" t="str">
        <f t="shared" si="11"/>
        <v/>
      </c>
      <c r="Q31" s="61"/>
      <c r="R31" s="62" t="str">
        <f t="shared" si="3"/>
        <v/>
      </c>
      <c r="S31" s="63" t="str">
        <f t="shared" si="12"/>
        <v/>
      </c>
      <c r="T31" s="64" t="str">
        <f t="shared" si="5"/>
        <v/>
      </c>
      <c r="U31" s="64" t="str">
        <f t="shared" si="13"/>
        <v/>
      </c>
      <c r="V31" s="65" t="str">
        <f t="shared" si="7"/>
        <v/>
      </c>
      <c r="W31" s="61"/>
      <c r="X31" s="61"/>
      <c r="Y31" s="58"/>
      <c r="Z31" s="66"/>
      <c r="AA31" s="63" t="str">
        <f t="shared" si="14"/>
        <v/>
      </c>
      <c r="AB31" s="64" t="str">
        <f t="shared" si="9"/>
        <v/>
      </c>
      <c r="AC31" s="65" t="str">
        <f t="shared" si="15"/>
        <v/>
      </c>
      <c r="AD31" s="119"/>
      <c r="AE31" s="68" t="str">
        <f>IF(AA31="","",AA31/13)</f>
        <v/>
      </c>
      <c r="AF31" s="40"/>
    </row>
    <row r="32" spans="1:32" x14ac:dyDescent="0.2">
      <c r="A32" s="249" t="str">
        <f>'PFMP CAP-HCR'!A29</f>
        <v>NOM DE L'ELEVE/APPRENTI 24</v>
      </c>
      <c r="B32" s="250"/>
      <c r="C32" s="204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60" t="str">
        <f t="shared" ref="P32:P38" si="16">IF(OR(D32="ab",D32=""),"",((SUM(D32:G32)/4)+(SUM(H32:K32)/4)+(SUM(L32:O32)/4)))</f>
        <v/>
      </c>
      <c r="Q32" s="61"/>
      <c r="R32" s="62" t="str">
        <f t="shared" si="3"/>
        <v/>
      </c>
      <c r="S32" s="63" t="str">
        <f t="shared" ref="S32:S38" si="17">IF(OR(P32="",R32=""),"",(SUM(P32+R32)))</f>
        <v/>
      </c>
      <c r="T32" s="64" t="str">
        <f t="shared" si="5"/>
        <v/>
      </c>
      <c r="U32" s="64" t="str">
        <f t="shared" ref="U32:U38" si="18">IF(S32="","",S32/4)</f>
        <v/>
      </c>
      <c r="V32" s="65" t="str">
        <f t="shared" si="7"/>
        <v/>
      </c>
      <c r="W32" s="61"/>
      <c r="X32" s="61"/>
      <c r="Y32" s="58"/>
      <c r="Z32" s="66"/>
      <c r="AA32" s="63" t="str">
        <f t="shared" ref="AA32:AA38" si="19">IF(OR(W32=""),"",(SUM(W32:Z32)))</f>
        <v/>
      </c>
      <c r="AB32" s="64" t="str">
        <f t="shared" si="9"/>
        <v/>
      </c>
      <c r="AC32" s="65" t="str">
        <f t="shared" ref="AC32:AC38" si="20">IF(OR(AE32="ab",AE32=""),"",IF(MROUND(AE32,0.5)&lt;AE32,MROUND(AE32,0.5)+0.5,MROUND(AE32,0.5)))</f>
        <v/>
      </c>
      <c r="AD32" s="119"/>
      <c r="AE32" s="68" t="str">
        <f>IF(AA32="","",AA32/13)</f>
        <v/>
      </c>
      <c r="AF32" s="40"/>
    </row>
    <row r="33" spans="1:32" x14ac:dyDescent="0.2">
      <c r="A33" s="249" t="str">
        <f>'PFMP CAP-HCR'!A30</f>
        <v>NOM DE L'ELEVE/APPRENTI 25</v>
      </c>
      <c r="B33" s="250"/>
      <c r="C33" s="204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60" t="str">
        <f t="shared" si="16"/>
        <v/>
      </c>
      <c r="Q33" s="61"/>
      <c r="R33" s="62" t="str">
        <f t="shared" si="3"/>
        <v/>
      </c>
      <c r="S33" s="63" t="str">
        <f t="shared" si="17"/>
        <v/>
      </c>
      <c r="T33" s="64" t="str">
        <f t="shared" si="5"/>
        <v/>
      </c>
      <c r="U33" s="64" t="str">
        <f t="shared" si="18"/>
        <v/>
      </c>
      <c r="V33" s="65" t="str">
        <f t="shared" si="7"/>
        <v/>
      </c>
      <c r="W33" s="61"/>
      <c r="X33" s="61"/>
      <c r="Y33" s="58"/>
      <c r="Z33" s="66"/>
      <c r="AA33" s="63" t="str">
        <f t="shared" si="19"/>
        <v/>
      </c>
      <c r="AB33" s="64" t="str">
        <f t="shared" si="9"/>
        <v/>
      </c>
      <c r="AC33" s="65" t="str">
        <f t="shared" si="20"/>
        <v/>
      </c>
      <c r="AD33" s="119"/>
      <c r="AE33" s="68" t="str">
        <f>IF(AA33="","",AA33/13)</f>
        <v/>
      </c>
      <c r="AF33" s="40"/>
    </row>
    <row r="34" spans="1:32" x14ac:dyDescent="0.2">
      <c r="A34" s="249" t="str">
        <f>'PFMP CAP-HCR'!A31</f>
        <v>NOM DE L'ELEVE/APPRENTI 26</v>
      </c>
      <c r="B34" s="250"/>
      <c r="C34" s="204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0" t="str">
        <f t="shared" si="16"/>
        <v/>
      </c>
      <c r="Q34" s="61"/>
      <c r="R34" s="62" t="str">
        <f t="shared" si="3"/>
        <v/>
      </c>
      <c r="S34" s="63" t="str">
        <f t="shared" si="17"/>
        <v/>
      </c>
      <c r="T34" s="64" t="str">
        <f t="shared" si="5"/>
        <v/>
      </c>
      <c r="U34" s="64" t="str">
        <f t="shared" si="18"/>
        <v/>
      </c>
      <c r="V34" s="65" t="str">
        <f t="shared" si="7"/>
        <v/>
      </c>
      <c r="W34" s="61"/>
      <c r="X34" s="61"/>
      <c r="Y34" s="58"/>
      <c r="Z34" s="66"/>
      <c r="AA34" s="63" t="str">
        <f t="shared" si="19"/>
        <v/>
      </c>
      <c r="AB34" s="64" t="str">
        <f t="shared" si="9"/>
        <v/>
      </c>
      <c r="AC34" s="65" t="str">
        <f t="shared" si="20"/>
        <v/>
      </c>
      <c r="AD34" s="119"/>
      <c r="AE34" s="68" t="str">
        <f>IF(AA34="","",AA34/13)</f>
        <v/>
      </c>
      <c r="AF34" s="40"/>
    </row>
    <row r="35" spans="1:32" x14ac:dyDescent="0.2">
      <c r="A35" s="249" t="str">
        <f>'PFMP CAP-HCR'!A32</f>
        <v>NOM DE L'ELEVE/APPRENTI 27</v>
      </c>
      <c r="B35" s="250"/>
      <c r="C35" s="204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60" t="str">
        <f t="shared" si="16"/>
        <v/>
      </c>
      <c r="Q35" s="61"/>
      <c r="R35" s="62" t="str">
        <f t="shared" si="3"/>
        <v/>
      </c>
      <c r="S35" s="63" t="str">
        <f t="shared" si="17"/>
        <v/>
      </c>
      <c r="T35" s="64" t="str">
        <f t="shared" si="5"/>
        <v/>
      </c>
      <c r="U35" s="64" t="str">
        <f t="shared" si="18"/>
        <v/>
      </c>
      <c r="V35" s="65" t="str">
        <f t="shared" si="7"/>
        <v/>
      </c>
      <c r="W35" s="61"/>
      <c r="X35" s="61"/>
      <c r="Y35" s="58"/>
      <c r="Z35" s="66"/>
      <c r="AA35" s="63" t="str">
        <f t="shared" si="19"/>
        <v/>
      </c>
      <c r="AB35" s="64" t="str">
        <f t="shared" si="9"/>
        <v/>
      </c>
      <c r="AC35" s="65" t="str">
        <f t="shared" si="20"/>
        <v/>
      </c>
      <c r="AD35" s="119"/>
      <c r="AE35" s="68" t="str">
        <f>IF(AA35="","",AA35/13)</f>
        <v/>
      </c>
      <c r="AF35" s="40"/>
    </row>
    <row r="36" spans="1:32" x14ac:dyDescent="0.2">
      <c r="A36" s="249" t="str">
        <f>'PFMP CAP-HCR'!A33</f>
        <v>NOM DE L'ELEVE/APPRENTI 28</v>
      </c>
      <c r="B36" s="250"/>
      <c r="C36" s="204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60" t="str">
        <f t="shared" si="16"/>
        <v/>
      </c>
      <c r="Q36" s="61"/>
      <c r="R36" s="62" t="str">
        <f t="shared" si="3"/>
        <v/>
      </c>
      <c r="S36" s="63" t="str">
        <f t="shared" si="17"/>
        <v/>
      </c>
      <c r="T36" s="64" t="str">
        <f t="shared" si="5"/>
        <v/>
      </c>
      <c r="U36" s="64" t="str">
        <f t="shared" si="18"/>
        <v/>
      </c>
      <c r="V36" s="65" t="str">
        <f t="shared" si="7"/>
        <v/>
      </c>
      <c r="W36" s="61"/>
      <c r="X36" s="61"/>
      <c r="Y36" s="58"/>
      <c r="Z36" s="66"/>
      <c r="AA36" s="63" t="str">
        <f t="shared" si="19"/>
        <v/>
      </c>
      <c r="AB36" s="64" t="str">
        <f t="shared" si="9"/>
        <v/>
      </c>
      <c r="AC36" s="65" t="str">
        <f t="shared" si="20"/>
        <v/>
      </c>
      <c r="AD36" s="119"/>
      <c r="AE36" s="68" t="str">
        <f>IF(AA36="","",AA36/13)</f>
        <v/>
      </c>
      <c r="AF36" s="40"/>
    </row>
    <row r="37" spans="1:32" x14ac:dyDescent="0.2">
      <c r="A37" s="249" t="str">
        <f>'PFMP CAP-HCR'!A34</f>
        <v>NOM DE L'ELEVE/APPRENTI 29</v>
      </c>
      <c r="B37" s="250"/>
      <c r="C37" s="20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60" t="str">
        <f t="shared" si="16"/>
        <v/>
      </c>
      <c r="Q37" s="61"/>
      <c r="R37" s="62" t="str">
        <f t="shared" si="3"/>
        <v/>
      </c>
      <c r="S37" s="63" t="str">
        <f t="shared" si="17"/>
        <v/>
      </c>
      <c r="T37" s="64" t="str">
        <f t="shared" si="5"/>
        <v/>
      </c>
      <c r="U37" s="64" t="str">
        <f t="shared" si="18"/>
        <v/>
      </c>
      <c r="V37" s="65" t="str">
        <f t="shared" si="7"/>
        <v/>
      </c>
      <c r="W37" s="61"/>
      <c r="X37" s="61"/>
      <c r="Y37" s="58"/>
      <c r="Z37" s="66"/>
      <c r="AA37" s="63" t="str">
        <f t="shared" si="19"/>
        <v/>
      </c>
      <c r="AB37" s="64" t="str">
        <f t="shared" si="9"/>
        <v/>
      </c>
      <c r="AC37" s="65" t="str">
        <f t="shared" si="20"/>
        <v/>
      </c>
      <c r="AD37" s="119"/>
      <c r="AE37" s="68" t="str">
        <f>IF(AA37="","",AA37/13)</f>
        <v/>
      </c>
      <c r="AF37" s="40"/>
    </row>
    <row r="38" spans="1:32" x14ac:dyDescent="0.2">
      <c r="A38" s="249" t="str">
        <f>'PFMP CAP-HCR'!A35</f>
        <v>NOM DE L'ELEVE/APPRENTI 30</v>
      </c>
      <c r="B38" s="250"/>
      <c r="C38" s="204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60" t="str">
        <f t="shared" si="16"/>
        <v/>
      </c>
      <c r="Q38" s="61"/>
      <c r="R38" s="62" t="str">
        <f t="shared" si="3"/>
        <v/>
      </c>
      <c r="S38" s="63" t="str">
        <f t="shared" si="17"/>
        <v/>
      </c>
      <c r="T38" s="64" t="str">
        <f t="shared" si="5"/>
        <v/>
      </c>
      <c r="U38" s="64" t="str">
        <f t="shared" si="18"/>
        <v/>
      </c>
      <c r="V38" s="65" t="str">
        <f t="shared" si="7"/>
        <v/>
      </c>
      <c r="W38" s="61"/>
      <c r="X38" s="61"/>
      <c r="Y38" s="58"/>
      <c r="Z38" s="66"/>
      <c r="AA38" s="63" t="str">
        <f t="shared" si="19"/>
        <v/>
      </c>
      <c r="AB38" s="64" t="str">
        <f t="shared" si="9"/>
        <v/>
      </c>
      <c r="AC38" s="65" t="str">
        <f t="shared" si="20"/>
        <v/>
      </c>
      <c r="AD38" s="119"/>
      <c r="AE38" s="68" t="str">
        <f>IF(AA38="","",AA38/13)</f>
        <v/>
      </c>
      <c r="AF38" s="40"/>
    </row>
    <row r="39" spans="1:32" x14ac:dyDescent="0.2">
      <c r="A39" s="249" t="str">
        <f>'PFMP CAP-HCR'!A36</f>
        <v>NOM DE L'ELEVE/APPRENTI 31</v>
      </c>
      <c r="B39" s="250"/>
      <c r="C39" s="204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60" t="str">
        <f t="shared" si="2"/>
        <v/>
      </c>
      <c r="Q39" s="61"/>
      <c r="R39" s="62" t="str">
        <f t="shared" si="3"/>
        <v/>
      </c>
      <c r="S39" s="63" t="str">
        <f t="shared" si="4"/>
        <v/>
      </c>
      <c r="T39" s="64" t="str">
        <f t="shared" si="5"/>
        <v/>
      </c>
      <c r="U39" s="64" t="str">
        <f t="shared" si="6"/>
        <v/>
      </c>
      <c r="V39" s="65" t="str">
        <f t="shared" si="7"/>
        <v/>
      </c>
      <c r="W39" s="61"/>
      <c r="X39" s="61"/>
      <c r="Y39" s="58"/>
      <c r="Z39" s="66"/>
      <c r="AA39" s="63" t="str">
        <f t="shared" si="8"/>
        <v/>
      </c>
      <c r="AB39" s="64" t="str">
        <f t="shared" si="9"/>
        <v/>
      </c>
      <c r="AC39" s="65" t="str">
        <f t="shared" si="10"/>
        <v/>
      </c>
      <c r="AD39" s="119"/>
      <c r="AE39" s="68" t="str">
        <f>IF(AA39="","",AA39/13)</f>
        <v/>
      </c>
      <c r="AF39" s="40"/>
    </row>
    <row r="40" spans="1:32" x14ac:dyDescent="0.2">
      <c r="A40" s="249" t="str">
        <f>'PFMP CAP-HCR'!A37</f>
        <v>NOM DE L'ELEVE/APPRENTI 32</v>
      </c>
      <c r="B40" s="250"/>
      <c r="C40" s="204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60" t="str">
        <f t="shared" si="2"/>
        <v/>
      </c>
      <c r="Q40" s="61"/>
      <c r="R40" s="62" t="str">
        <f t="shared" si="3"/>
        <v/>
      </c>
      <c r="S40" s="63" t="str">
        <f t="shared" si="4"/>
        <v/>
      </c>
      <c r="T40" s="64" t="str">
        <f t="shared" si="5"/>
        <v/>
      </c>
      <c r="U40" s="64" t="str">
        <f t="shared" si="6"/>
        <v/>
      </c>
      <c r="V40" s="65" t="str">
        <f t="shared" si="7"/>
        <v/>
      </c>
      <c r="W40" s="61"/>
      <c r="X40" s="61"/>
      <c r="Y40" s="58"/>
      <c r="Z40" s="66"/>
      <c r="AA40" s="63" t="str">
        <f t="shared" si="8"/>
        <v/>
      </c>
      <c r="AB40" s="64" t="str">
        <f t="shared" si="9"/>
        <v/>
      </c>
      <c r="AC40" s="65" t="str">
        <f t="shared" si="10"/>
        <v/>
      </c>
      <c r="AD40" s="119"/>
      <c r="AE40" s="68" t="str">
        <f>IF(AA40="","",AA40/13)</f>
        <v/>
      </c>
      <c r="AF40" s="40"/>
    </row>
    <row r="41" spans="1:32" x14ac:dyDescent="0.2">
      <c r="A41" s="249" t="str">
        <f>'PFMP CAP-HCR'!A38</f>
        <v>NOM DE L'ELEVE/APPRENTI 33</v>
      </c>
      <c r="B41" s="250"/>
      <c r="C41" s="204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60" t="str">
        <f t="shared" si="2"/>
        <v/>
      </c>
      <c r="Q41" s="61"/>
      <c r="R41" s="62" t="str">
        <f t="shared" si="3"/>
        <v/>
      </c>
      <c r="S41" s="63" t="str">
        <f t="shared" si="4"/>
        <v/>
      </c>
      <c r="T41" s="64" t="str">
        <f t="shared" si="5"/>
        <v/>
      </c>
      <c r="U41" s="64" t="str">
        <f t="shared" si="6"/>
        <v/>
      </c>
      <c r="V41" s="65" t="str">
        <f t="shared" si="7"/>
        <v/>
      </c>
      <c r="W41" s="61"/>
      <c r="X41" s="61"/>
      <c r="Y41" s="58"/>
      <c r="Z41" s="66"/>
      <c r="AA41" s="63" t="str">
        <f t="shared" si="8"/>
        <v/>
      </c>
      <c r="AB41" s="64" t="str">
        <f t="shared" si="9"/>
        <v/>
      </c>
      <c r="AC41" s="65" t="str">
        <f t="shared" si="10"/>
        <v/>
      </c>
      <c r="AD41" s="119"/>
      <c r="AE41" s="68" t="str">
        <f>IF(AA41="","",AA41/13)</f>
        <v/>
      </c>
      <c r="AF41" s="40"/>
    </row>
    <row r="42" spans="1:32" ht="13.5" thickBot="1" x14ac:dyDescent="0.25">
      <c r="A42" s="249" t="str">
        <f>'PFMP CAP-HCR'!A39</f>
        <v>NOM DE L'ELEVE/APPRENTI 34</v>
      </c>
      <c r="B42" s="250"/>
      <c r="C42" s="205"/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0" t="str">
        <f t="shared" si="2"/>
        <v/>
      </c>
      <c r="Q42" s="61"/>
      <c r="R42" s="62" t="str">
        <f t="shared" si="3"/>
        <v/>
      </c>
      <c r="S42" s="63" t="str">
        <f t="shared" si="4"/>
        <v/>
      </c>
      <c r="T42" s="64" t="str">
        <f t="shared" si="5"/>
        <v/>
      </c>
      <c r="U42" s="64" t="str">
        <f t="shared" si="6"/>
        <v/>
      </c>
      <c r="V42" s="65" t="str">
        <f t="shared" si="7"/>
        <v/>
      </c>
      <c r="W42" s="61"/>
      <c r="X42" s="61"/>
      <c r="Y42" s="58"/>
      <c r="Z42" s="66"/>
      <c r="AA42" s="63" t="str">
        <f t="shared" si="8"/>
        <v/>
      </c>
      <c r="AB42" s="64" t="str">
        <f t="shared" si="9"/>
        <v/>
      </c>
      <c r="AC42" s="65" t="str">
        <f t="shared" si="10"/>
        <v/>
      </c>
      <c r="AD42" s="119"/>
      <c r="AE42" s="68" t="str">
        <f>IF(AA42="","",AA42/13)</f>
        <v/>
      </c>
      <c r="AF42" s="40"/>
    </row>
    <row r="43" spans="1:32" s="56" customFormat="1" ht="15.6" customHeight="1" thickBot="1" x14ac:dyDescent="0.3">
      <c r="A43" s="255" t="s">
        <v>107</v>
      </c>
      <c r="B43" s="256"/>
      <c r="C43" s="146"/>
      <c r="D43" s="147" t="str">
        <f>IF(D9="","",AVERAGE(D9:D42))</f>
        <v/>
      </c>
      <c r="E43" s="147" t="str">
        <f t="shared" ref="E43:AD43" si="21">IF(E9="","",AVERAGE(E9:E42))</f>
        <v/>
      </c>
      <c r="F43" s="147" t="str">
        <f t="shared" si="21"/>
        <v/>
      </c>
      <c r="G43" s="147" t="str">
        <f t="shared" si="21"/>
        <v/>
      </c>
      <c r="H43" s="147" t="str">
        <f t="shared" si="21"/>
        <v/>
      </c>
      <c r="I43" s="147" t="str">
        <f t="shared" si="21"/>
        <v/>
      </c>
      <c r="J43" s="147" t="str">
        <f t="shared" si="21"/>
        <v/>
      </c>
      <c r="K43" s="147" t="str">
        <f t="shared" si="21"/>
        <v/>
      </c>
      <c r="L43" s="147" t="str">
        <f t="shared" si="21"/>
        <v/>
      </c>
      <c r="M43" s="147" t="str">
        <f t="shared" si="21"/>
        <v/>
      </c>
      <c r="N43" s="147" t="str">
        <f t="shared" si="21"/>
        <v/>
      </c>
      <c r="O43" s="147" t="str">
        <f t="shared" si="21"/>
        <v/>
      </c>
      <c r="P43" s="147" t="str">
        <f t="shared" si="21"/>
        <v/>
      </c>
      <c r="Q43" s="147" t="str">
        <f t="shared" si="21"/>
        <v/>
      </c>
      <c r="R43" s="147" t="str">
        <f t="shared" si="21"/>
        <v/>
      </c>
      <c r="S43" s="147" t="str">
        <f t="shared" si="21"/>
        <v/>
      </c>
      <c r="T43" s="147" t="str">
        <f t="shared" si="21"/>
        <v/>
      </c>
      <c r="U43" s="147" t="str">
        <f t="shared" si="21"/>
        <v/>
      </c>
      <c r="V43" s="147" t="str">
        <f t="shared" si="21"/>
        <v/>
      </c>
      <c r="W43" s="147" t="str">
        <f t="shared" si="21"/>
        <v/>
      </c>
      <c r="X43" s="147" t="str">
        <f t="shared" si="21"/>
        <v/>
      </c>
      <c r="Y43" s="147" t="str">
        <f t="shared" si="21"/>
        <v/>
      </c>
      <c r="Z43" s="147" t="str">
        <f t="shared" si="21"/>
        <v/>
      </c>
      <c r="AA43" s="147" t="str">
        <f t="shared" si="21"/>
        <v/>
      </c>
      <c r="AB43" s="147" t="str">
        <f t="shared" si="21"/>
        <v/>
      </c>
      <c r="AC43" s="147" t="str">
        <f t="shared" si="21"/>
        <v/>
      </c>
      <c r="AD43" s="147" t="str">
        <f t="shared" si="21"/>
        <v/>
      </c>
      <c r="AE43" s="148" t="str">
        <f>IF(OR(AE9="",AE10="",AE11="",AE12="",AE13="",AE14="",AE15="",AE16="",AE17="",AE39="",AE40="",AE42=""),"",AVERAGE(AE9:AE42))</f>
        <v/>
      </c>
      <c r="AF43" s="55"/>
    </row>
    <row r="44" spans="1:32" s="56" customFormat="1" ht="15.6" customHeight="1" thickBot="1" x14ac:dyDescent="0.3">
      <c r="A44" s="257" t="s">
        <v>108</v>
      </c>
      <c r="B44" s="258"/>
      <c r="C44" s="146"/>
      <c r="D44" s="149" t="str">
        <f>IF(OR(D9="",D10="",D11="",D12="",D13="",D14="",D15="",D16="",D17="",D39="",D40=""),"",MAX(D9:D42))</f>
        <v/>
      </c>
      <c r="E44" s="149" t="str">
        <f t="shared" ref="E44:AD44" si="22">IF(OR(E9="",E10="",E11="",E12="",E13="",E14="",E15="",E16="",E17="",E39="",E40=""),"",MAX(E9:E42))</f>
        <v/>
      </c>
      <c r="F44" s="149" t="str">
        <f t="shared" si="22"/>
        <v/>
      </c>
      <c r="G44" s="149" t="str">
        <f t="shared" si="22"/>
        <v/>
      </c>
      <c r="H44" s="149" t="str">
        <f t="shared" si="22"/>
        <v/>
      </c>
      <c r="I44" s="149" t="str">
        <f t="shared" si="22"/>
        <v/>
      </c>
      <c r="J44" s="149" t="str">
        <f t="shared" si="22"/>
        <v/>
      </c>
      <c r="K44" s="149" t="str">
        <f t="shared" si="22"/>
        <v/>
      </c>
      <c r="L44" s="149" t="str">
        <f t="shared" si="22"/>
        <v/>
      </c>
      <c r="M44" s="149" t="str">
        <f t="shared" si="22"/>
        <v/>
      </c>
      <c r="N44" s="149" t="str">
        <f t="shared" si="22"/>
        <v/>
      </c>
      <c r="O44" s="149" t="str">
        <f t="shared" si="22"/>
        <v/>
      </c>
      <c r="P44" s="149" t="str">
        <f t="shared" si="22"/>
        <v/>
      </c>
      <c r="Q44" s="149" t="str">
        <f t="shared" si="22"/>
        <v/>
      </c>
      <c r="R44" s="149" t="str">
        <f t="shared" si="22"/>
        <v/>
      </c>
      <c r="S44" s="149" t="str">
        <f t="shared" si="22"/>
        <v/>
      </c>
      <c r="T44" s="149" t="str">
        <f t="shared" si="22"/>
        <v/>
      </c>
      <c r="U44" s="149" t="str">
        <f t="shared" si="22"/>
        <v/>
      </c>
      <c r="V44" s="149" t="str">
        <f t="shared" si="22"/>
        <v/>
      </c>
      <c r="W44" s="149" t="str">
        <f t="shared" si="22"/>
        <v/>
      </c>
      <c r="X44" s="149" t="str">
        <f t="shared" si="22"/>
        <v/>
      </c>
      <c r="Y44" s="149" t="str">
        <f t="shared" si="22"/>
        <v/>
      </c>
      <c r="Z44" s="149" t="str">
        <f t="shared" si="22"/>
        <v/>
      </c>
      <c r="AA44" s="149" t="str">
        <f t="shared" si="22"/>
        <v/>
      </c>
      <c r="AB44" s="149" t="str">
        <f t="shared" si="22"/>
        <v/>
      </c>
      <c r="AC44" s="149" t="str">
        <f t="shared" si="22"/>
        <v/>
      </c>
      <c r="AD44" s="149" t="str">
        <f t="shared" si="22"/>
        <v/>
      </c>
      <c r="AE44" s="148" t="str">
        <f>IF(OR(AE10="",AE11="",AE12="",AE13="",AE14="",AE15="",AE16="",AE17="",AE39="",AE40="",AE41="",AE43=""),"",MAX(AE10:AE43))</f>
        <v/>
      </c>
      <c r="AF44" s="55"/>
    </row>
    <row r="45" spans="1:32" s="56" customFormat="1" ht="15.6" customHeight="1" thickTop="1" thickBot="1" x14ac:dyDescent="0.3">
      <c r="A45" s="251" t="s">
        <v>109</v>
      </c>
      <c r="B45" s="252"/>
      <c r="C45" s="146"/>
      <c r="D45" s="150" t="str">
        <f>IF(OR(D9="",D10="",D11="",D12="",D13="",D14="",D15="",D16="",D17="",D39="",D40=""),"",MIN(D9:D42))</f>
        <v/>
      </c>
      <c r="E45" s="150" t="str">
        <f t="shared" ref="E45:AD45" si="23">IF(OR(E9="",E10="",E11="",E12="",E13="",E14="",E15="",E16="",E17="",E39="",E40=""),"",MIN(E9:E42))</f>
        <v/>
      </c>
      <c r="F45" s="150" t="str">
        <f t="shared" si="23"/>
        <v/>
      </c>
      <c r="G45" s="150" t="str">
        <f t="shared" si="23"/>
        <v/>
      </c>
      <c r="H45" s="150" t="str">
        <f t="shared" si="23"/>
        <v/>
      </c>
      <c r="I45" s="150" t="str">
        <f t="shared" si="23"/>
        <v/>
      </c>
      <c r="J45" s="150" t="str">
        <f t="shared" si="23"/>
        <v/>
      </c>
      <c r="K45" s="150" t="str">
        <f t="shared" si="23"/>
        <v/>
      </c>
      <c r="L45" s="150" t="str">
        <f t="shared" si="23"/>
        <v/>
      </c>
      <c r="M45" s="150" t="str">
        <f t="shared" si="23"/>
        <v/>
      </c>
      <c r="N45" s="150" t="str">
        <f t="shared" si="23"/>
        <v/>
      </c>
      <c r="O45" s="150" t="str">
        <f t="shared" si="23"/>
        <v/>
      </c>
      <c r="P45" s="150" t="str">
        <f t="shared" si="23"/>
        <v/>
      </c>
      <c r="Q45" s="150" t="str">
        <f t="shared" si="23"/>
        <v/>
      </c>
      <c r="R45" s="150" t="str">
        <f t="shared" si="23"/>
        <v/>
      </c>
      <c r="S45" s="150" t="str">
        <f t="shared" si="23"/>
        <v/>
      </c>
      <c r="T45" s="150" t="str">
        <f t="shared" si="23"/>
        <v/>
      </c>
      <c r="U45" s="150" t="str">
        <f t="shared" si="23"/>
        <v/>
      </c>
      <c r="V45" s="150" t="str">
        <f t="shared" si="23"/>
        <v/>
      </c>
      <c r="W45" s="150" t="str">
        <f t="shared" si="23"/>
        <v/>
      </c>
      <c r="X45" s="150" t="str">
        <f t="shared" si="23"/>
        <v/>
      </c>
      <c r="Y45" s="150" t="str">
        <f t="shared" si="23"/>
        <v/>
      </c>
      <c r="Z45" s="150" t="str">
        <f t="shared" si="23"/>
        <v/>
      </c>
      <c r="AA45" s="150" t="str">
        <f t="shared" si="23"/>
        <v/>
      </c>
      <c r="AB45" s="150" t="str">
        <f t="shared" si="23"/>
        <v/>
      </c>
      <c r="AC45" s="150" t="str">
        <f t="shared" si="23"/>
        <v/>
      </c>
      <c r="AD45" s="150" t="str">
        <f t="shared" si="23"/>
        <v/>
      </c>
      <c r="AE45" s="148" t="str">
        <f>IF(OR(AE11="",AE12="",AE13="",AE14="",AE15="",AE16="",AE17="",AE39="",AE40="",AE41="",AE42="",AE44=""),"",MIN(AE11:AE44))</f>
        <v/>
      </c>
      <c r="AF45" s="55"/>
    </row>
    <row r="46" spans="1:32" s="56" customFormat="1" ht="14.25" thickTop="1" thickBot="1" x14ac:dyDescent="0.3">
      <c r="A46" s="253" t="s">
        <v>110</v>
      </c>
      <c r="B46" s="254"/>
      <c r="C46" s="146"/>
      <c r="D46" s="151" t="str">
        <f>IF(OR(D9="",D10="",D11="",D12="",D13="",D14="",D15="",D16="",D17="",D39="",D40=""),"",STDEV(D9:D42))</f>
        <v/>
      </c>
      <c r="E46" s="151" t="str">
        <f t="shared" ref="E46:AD46" si="24">IF(OR(E9="",E10="",E11="",E12="",E13="",E14="",E15="",E16="",E17="",E39="",E40=""),"",STDEV(E9:E42))</f>
        <v/>
      </c>
      <c r="F46" s="151" t="str">
        <f t="shared" si="24"/>
        <v/>
      </c>
      <c r="G46" s="151" t="str">
        <f t="shared" si="24"/>
        <v/>
      </c>
      <c r="H46" s="151" t="str">
        <f t="shared" si="24"/>
        <v/>
      </c>
      <c r="I46" s="151" t="str">
        <f t="shared" si="24"/>
        <v/>
      </c>
      <c r="J46" s="151" t="str">
        <f t="shared" si="24"/>
        <v/>
      </c>
      <c r="K46" s="151" t="str">
        <f t="shared" si="24"/>
        <v/>
      </c>
      <c r="L46" s="151" t="str">
        <f t="shared" si="24"/>
        <v/>
      </c>
      <c r="M46" s="151" t="str">
        <f t="shared" si="24"/>
        <v/>
      </c>
      <c r="N46" s="151" t="str">
        <f t="shared" si="24"/>
        <v/>
      </c>
      <c r="O46" s="151" t="str">
        <f t="shared" si="24"/>
        <v/>
      </c>
      <c r="P46" s="151" t="str">
        <f t="shared" si="24"/>
        <v/>
      </c>
      <c r="Q46" s="151" t="str">
        <f t="shared" si="24"/>
        <v/>
      </c>
      <c r="R46" s="151" t="str">
        <f t="shared" si="24"/>
        <v/>
      </c>
      <c r="S46" s="151" t="str">
        <f t="shared" si="24"/>
        <v/>
      </c>
      <c r="T46" s="151" t="str">
        <f t="shared" si="24"/>
        <v/>
      </c>
      <c r="U46" s="151" t="str">
        <f t="shared" si="24"/>
        <v/>
      </c>
      <c r="V46" s="151" t="str">
        <f t="shared" si="24"/>
        <v/>
      </c>
      <c r="W46" s="151" t="str">
        <f t="shared" si="24"/>
        <v/>
      </c>
      <c r="X46" s="151" t="str">
        <f t="shared" si="24"/>
        <v/>
      </c>
      <c r="Y46" s="151" t="str">
        <f t="shared" si="24"/>
        <v/>
      </c>
      <c r="Z46" s="151" t="str">
        <f t="shared" si="24"/>
        <v/>
      </c>
      <c r="AA46" s="151" t="str">
        <f t="shared" si="24"/>
        <v/>
      </c>
      <c r="AB46" s="151" t="str">
        <f t="shared" si="24"/>
        <v/>
      </c>
      <c r="AC46" s="151" t="str">
        <f t="shared" si="24"/>
        <v/>
      </c>
      <c r="AD46" s="151" t="str">
        <f t="shared" si="24"/>
        <v/>
      </c>
      <c r="AE46" s="148" t="str">
        <f>IF(OR(AE9="",AE10="",AE11="",AE12="",AE13="",AE14="",AE15="",AE16="",AE17="",AE39="",AE40="",AE42=""),"",ec(AE9:AE42))</f>
        <v/>
      </c>
      <c r="AF46" s="55"/>
    </row>
    <row r="47" spans="1:32" ht="13.5" thickTop="1" x14ac:dyDescent="0.2"/>
  </sheetData>
  <sheetProtection algorithmName="SHA-512" hashValue="Uoa9c7b3WS3zpVYgjbyQf2aESIvHd0AFd6V4SCVZ3UgBkSQh7NeoMAb7heQ5fKFthenxeKVKrf28kMpsks5o0Q==" saltValue="EApQU8APLRyg3S5wLLLKcg==" spinCount="100000" sheet="1" selectLockedCells="1"/>
  <mergeCells count="56">
    <mergeCell ref="A1:W2"/>
    <mergeCell ref="A3:B3"/>
    <mergeCell ref="C3:Q3"/>
    <mergeCell ref="A4:B4"/>
    <mergeCell ref="C4:Q4"/>
    <mergeCell ref="AA6:AC7"/>
    <mergeCell ref="AD6:AD7"/>
    <mergeCell ref="S6:V7"/>
    <mergeCell ref="W6:Z6"/>
    <mergeCell ref="A9:B9"/>
    <mergeCell ref="Q6:R6"/>
    <mergeCell ref="L7:O7"/>
    <mergeCell ref="Q7:R7"/>
    <mergeCell ref="W7:Z7"/>
    <mergeCell ref="A10:B10"/>
    <mergeCell ref="A11:B11"/>
    <mergeCell ref="D7:G7"/>
    <mergeCell ref="H7:K7"/>
    <mergeCell ref="A6:B7"/>
    <mergeCell ref="C6:C8"/>
    <mergeCell ref="D6:P6"/>
    <mergeCell ref="A15:B15"/>
    <mergeCell ref="A16:B16"/>
    <mergeCell ref="A17:B17"/>
    <mergeCell ref="A12:B12"/>
    <mergeCell ref="A13:B13"/>
    <mergeCell ref="A14:B14"/>
    <mergeCell ref="A45:B45"/>
    <mergeCell ref="A46:B46"/>
    <mergeCell ref="A18:B18"/>
    <mergeCell ref="A19:B19"/>
    <mergeCell ref="A20:B20"/>
    <mergeCell ref="A21:B21"/>
    <mergeCell ref="A22:B22"/>
    <mergeCell ref="A23:B23"/>
    <mergeCell ref="A42:B42"/>
    <mergeCell ref="A43:B43"/>
    <mergeCell ref="A44:B44"/>
    <mergeCell ref="A39:B39"/>
    <mergeCell ref="A40:B40"/>
    <mergeCell ref="A41:B41"/>
    <mergeCell ref="A24:B24"/>
    <mergeCell ref="A25:B25"/>
    <mergeCell ref="A26:B26"/>
    <mergeCell ref="A27:B27"/>
    <mergeCell ref="A28:B28"/>
    <mergeCell ref="A36:B36"/>
    <mergeCell ref="A29:B29"/>
    <mergeCell ref="A37:B37"/>
    <mergeCell ref="A38:B38"/>
    <mergeCell ref="A30:B30"/>
    <mergeCell ref="A31:B31"/>
    <mergeCell ref="A32:B32"/>
    <mergeCell ref="A33:B33"/>
    <mergeCell ref="A34:B34"/>
    <mergeCell ref="A35:B35"/>
  </mergeCells>
  <conditionalFormatting sqref="P9:P42 R8 R9:V42 AB9:AC42">
    <cfRule type="cellIs" dxfId="3" priority="1" operator="lessThan">
      <formula>10</formula>
    </cfRule>
  </conditionalFormatting>
  <pageMargins left="0.25" right="0.25" top="0.75" bottom="0.75" header="0.3" footer="0.3"/>
  <pageSetup paperSize="9" scale="57" orientation="landscape" r:id="rId1"/>
  <headerFooter>
    <oddHeader>&amp;CTableau de synthèse des notes</oddHeader>
    <oddFooter>&amp;CGrille récapitulative - Académie de Strasbourg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FFFF00"/>
    <pageSetUpPr fitToPage="1"/>
  </sheetPr>
  <dimension ref="A1:AE53"/>
  <sheetViews>
    <sheetView showGridLines="0" view="pageBreakPreview" zoomScale="50" zoomScaleNormal="70" zoomScaleSheetLayoutView="5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9" sqref="D9"/>
    </sheetView>
  </sheetViews>
  <sheetFormatPr baseColWidth="10" defaultColWidth="11.42578125" defaultRowHeight="12.75" x14ac:dyDescent="0.2"/>
  <cols>
    <col min="1" max="1" width="14" style="34" customWidth="1"/>
    <col min="2" max="2" width="13.5703125" style="34" customWidth="1"/>
    <col min="3" max="3" width="3.42578125" style="34" customWidth="1"/>
    <col min="4" max="15" width="5.85546875" style="34" customWidth="1"/>
    <col min="16" max="16" width="14" style="34" customWidth="1"/>
    <col min="17" max="17" width="11.42578125" style="34"/>
    <col min="18" max="18" width="11.42578125" style="34" customWidth="1"/>
    <col min="19" max="19" width="5" style="34" hidden="1" customWidth="1"/>
    <col min="20" max="20" width="11.42578125" style="34"/>
    <col min="21" max="21" width="3.140625" style="34" hidden="1" customWidth="1"/>
    <col min="22" max="25" width="11.42578125" style="34"/>
    <col min="26" max="26" width="4" style="34" hidden="1" customWidth="1"/>
    <col min="27" max="27" width="11.42578125" style="34"/>
    <col min="28" max="29" width="11.42578125" style="34" customWidth="1"/>
    <col min="30" max="30" width="0.7109375" style="34" customWidth="1"/>
    <col min="31" max="16384" width="11.42578125" style="34"/>
  </cols>
  <sheetData>
    <row r="1" spans="1:31" ht="13.9" customHeight="1" x14ac:dyDescent="0.2">
      <c r="A1" s="290" t="s">
        <v>111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166"/>
      <c r="Y1" s="166"/>
      <c r="Z1" s="166"/>
      <c r="AA1" s="166"/>
      <c r="AB1" s="166"/>
      <c r="AC1" s="166"/>
      <c r="AD1" s="33"/>
    </row>
    <row r="2" spans="1:31" ht="68.45" customHeight="1" thickBo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  <c r="X2" s="168"/>
      <c r="Y2" s="168"/>
      <c r="Z2" s="168"/>
      <c r="AA2" s="168"/>
      <c r="AB2" s="168"/>
      <c r="AC2" s="168"/>
      <c r="AD2" s="36"/>
    </row>
    <row r="3" spans="1:31" ht="13.5" thickBot="1" x14ac:dyDescent="0.25">
      <c r="A3" s="296" t="s">
        <v>78</v>
      </c>
      <c r="B3" s="297"/>
      <c r="C3" s="298">
        <f>'PFMP CAP-cuisine'!F2</f>
        <v>2021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  <c r="AD3" s="37"/>
    </row>
    <row r="4" spans="1:31" ht="43.9" customHeight="1" thickBot="1" x14ac:dyDescent="0.25">
      <c r="A4" s="301" t="s">
        <v>79</v>
      </c>
      <c r="B4" s="302"/>
      <c r="C4" s="303">
        <f>'PFMP CAP-cuisine'!B2</f>
        <v>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9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38"/>
    </row>
    <row r="5" spans="1:31" ht="13.5" thickBot="1" x14ac:dyDescent="0.25"/>
    <row r="6" spans="1:31" ht="16.5" customHeight="1" x14ac:dyDescent="0.2">
      <c r="A6" s="261" t="s">
        <v>80</v>
      </c>
      <c r="B6" s="262"/>
      <c r="C6" s="265"/>
      <c r="D6" s="268" t="s">
        <v>81</v>
      </c>
      <c r="E6" s="269"/>
      <c r="F6" s="269"/>
      <c r="G6" s="269"/>
      <c r="H6" s="269"/>
      <c r="I6" s="269"/>
      <c r="J6" s="269"/>
      <c r="K6" s="269"/>
      <c r="L6" s="270"/>
      <c r="M6" s="270"/>
      <c r="N6" s="270"/>
      <c r="O6" s="270"/>
      <c r="P6" s="271"/>
      <c r="Q6" s="268" t="s">
        <v>82</v>
      </c>
      <c r="R6" s="280"/>
      <c r="S6" s="272" t="s">
        <v>83</v>
      </c>
      <c r="T6" s="273"/>
      <c r="U6" s="273"/>
      <c r="V6" s="274"/>
      <c r="W6" s="279" t="s">
        <v>84</v>
      </c>
      <c r="X6" s="269"/>
      <c r="Y6" s="280"/>
      <c r="Z6" s="272" t="s">
        <v>85</v>
      </c>
      <c r="AA6" s="273"/>
      <c r="AB6" s="304"/>
      <c r="AC6" s="372" t="s">
        <v>187</v>
      </c>
      <c r="AD6" s="39"/>
      <c r="AE6" s="40"/>
    </row>
    <row r="7" spans="1:31" s="43" customFormat="1" ht="40.9" customHeight="1" thickBot="1" x14ac:dyDescent="0.3">
      <c r="A7" s="263"/>
      <c r="B7" s="264"/>
      <c r="C7" s="266"/>
      <c r="D7" s="259" t="s">
        <v>112</v>
      </c>
      <c r="E7" s="260"/>
      <c r="F7" s="260"/>
      <c r="G7" s="260"/>
      <c r="H7" s="260" t="s">
        <v>87</v>
      </c>
      <c r="I7" s="260"/>
      <c r="J7" s="260"/>
      <c r="K7" s="260"/>
      <c r="L7" s="260" t="s">
        <v>88</v>
      </c>
      <c r="M7" s="260"/>
      <c r="N7" s="260"/>
      <c r="O7" s="284"/>
      <c r="P7" s="41"/>
      <c r="Q7" s="307" t="s">
        <v>89</v>
      </c>
      <c r="R7" s="278"/>
      <c r="S7" s="305"/>
      <c r="T7" s="306"/>
      <c r="U7" s="306"/>
      <c r="V7" s="278"/>
      <c r="W7" s="308" t="s">
        <v>113</v>
      </c>
      <c r="X7" s="276"/>
      <c r="Y7" s="277"/>
      <c r="Z7" s="275"/>
      <c r="AA7" s="276"/>
      <c r="AB7" s="286"/>
      <c r="AC7" s="373"/>
      <c r="AD7" s="39"/>
      <c r="AE7" s="42"/>
    </row>
    <row r="8" spans="1:31" s="56" customFormat="1" ht="58.15" customHeight="1" thickBot="1" x14ac:dyDescent="0.3">
      <c r="A8" s="44" t="s">
        <v>91</v>
      </c>
      <c r="B8" s="45" t="s">
        <v>92</v>
      </c>
      <c r="C8" s="266"/>
      <c r="D8" s="46" t="s">
        <v>93</v>
      </c>
      <c r="E8" s="47" t="s">
        <v>94</v>
      </c>
      <c r="F8" s="47" t="s">
        <v>95</v>
      </c>
      <c r="G8" s="47" t="s">
        <v>96</v>
      </c>
      <c r="H8" s="47" t="s">
        <v>93</v>
      </c>
      <c r="I8" s="47" t="s">
        <v>94</v>
      </c>
      <c r="J8" s="47" t="s">
        <v>95</v>
      </c>
      <c r="K8" s="47" t="s">
        <v>96</v>
      </c>
      <c r="L8" s="47" t="s">
        <v>93</v>
      </c>
      <c r="M8" s="47" t="s">
        <v>94</v>
      </c>
      <c r="N8" s="47" t="s">
        <v>95</v>
      </c>
      <c r="O8" s="48" t="s">
        <v>96</v>
      </c>
      <c r="P8" s="49" t="s">
        <v>97</v>
      </c>
      <c r="Q8" s="157" t="s">
        <v>98</v>
      </c>
      <c r="R8" s="158" t="s">
        <v>98</v>
      </c>
      <c r="S8" s="153"/>
      <c r="T8" s="154" t="s">
        <v>99</v>
      </c>
      <c r="U8" s="155"/>
      <c r="V8" s="156" t="s">
        <v>100</v>
      </c>
      <c r="W8" s="50" t="s">
        <v>114</v>
      </c>
      <c r="X8" s="47" t="s">
        <v>115</v>
      </c>
      <c r="Y8" s="51" t="s">
        <v>116</v>
      </c>
      <c r="Z8" s="52"/>
      <c r="AA8" s="53" t="s">
        <v>105</v>
      </c>
      <c r="AB8" s="54" t="s">
        <v>106</v>
      </c>
      <c r="AC8" s="374" t="s">
        <v>188</v>
      </c>
      <c r="AD8" s="55"/>
      <c r="AE8" s="55"/>
    </row>
    <row r="9" spans="1:31" x14ac:dyDescent="0.2">
      <c r="A9" s="249" t="str">
        <f>'PFMP CAP-cuisine'!A6</f>
        <v>NOM DE L'ELEVE/APPRENTI 1</v>
      </c>
      <c r="B9" s="250"/>
      <c r="C9" s="204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60" t="str">
        <f>IF(D9="","",((SUM(D9:G9)/4)+(SUM(H9:K9)/4)+(SUM(L9:O9)/4)))</f>
        <v/>
      </c>
      <c r="Q9" s="61"/>
      <c r="R9" s="62" t="str">
        <f>IF(Q9="ab",0,IF(Q9="","",Q9))</f>
        <v/>
      </c>
      <c r="S9" s="63" t="str">
        <f t="shared" ref="S9:S36" si="0">IF(OR(P9="",R9=""),"",(SUM(P9+R9)))</f>
        <v/>
      </c>
      <c r="T9" s="64" t="str">
        <f>IF(S9="","",IF(MROUND(S9,0.5)&lt;S9,MROUND(S9,0.5)+0.5,MROUND(S9,0.5)))</f>
        <v/>
      </c>
      <c r="U9" s="64" t="str">
        <f>IF(S9="","",S9/4)</f>
        <v/>
      </c>
      <c r="V9" s="65" t="str">
        <f>IF(U9="","",IF(MROUND(U9,0.5)&lt;U9,MROUND(U9,0.5)+0.5,MROUND(U9,0.5)))</f>
        <v/>
      </c>
      <c r="W9" s="61"/>
      <c r="X9" s="58"/>
      <c r="Y9" s="66"/>
      <c r="Z9" s="63" t="str">
        <f t="shared" ref="Z9:Z36" si="1">IF(OR(W9=""),"",(SUM(W9:Y9)))</f>
        <v/>
      </c>
      <c r="AA9" s="64" t="str">
        <f>IF(Z9="","",IF(MROUND(Z9,0.5)&lt;Z9,MROUND(Z9,0.5)+0.5,MROUND(Z9,0.5)))</f>
        <v/>
      </c>
      <c r="AB9" s="67" t="str">
        <f>IF(AD9="","",IF(MROUND(AD9,0.5)&lt;AD9,MROUND(AD9,0.5)+0.5,MROUND(AD9,0.5)))</f>
        <v/>
      </c>
      <c r="AC9" s="119"/>
      <c r="AD9" s="68" t="str">
        <f>IF(Z9="","",Z9/13)</f>
        <v/>
      </c>
      <c r="AE9" s="40"/>
    </row>
    <row r="10" spans="1:31" x14ac:dyDescent="0.2">
      <c r="A10" s="249" t="str">
        <f>'PFMP CAP-cuisine'!A7</f>
        <v>NOM DE L'ELEVE/APPRENTI 2</v>
      </c>
      <c r="B10" s="250"/>
      <c r="C10" s="204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60" t="str">
        <f t="shared" ref="P10:P25" si="2">IF(D10="","",((SUM(D10:G10)/4)+(SUM(H10:K10)/4)+(SUM(L10:O10)/4)))</f>
        <v/>
      </c>
      <c r="Q10" s="61"/>
      <c r="R10" s="62" t="str">
        <f t="shared" ref="R10:R25" si="3">IF(Q10="ab",0,IF(Q10="","",Q10))</f>
        <v/>
      </c>
      <c r="S10" s="63" t="str">
        <f t="shared" ref="S10:S25" si="4">IF(OR(P10="",R10=""),"",(SUM(P10+R10)))</f>
        <v/>
      </c>
      <c r="T10" s="64" t="str">
        <f t="shared" ref="T10:T25" si="5">IF(S10="","",IF(MROUND(S10,0.5)&lt;S10,MROUND(S10,0.5)+0.5,MROUND(S10,0.5)))</f>
        <v/>
      </c>
      <c r="U10" s="64" t="str">
        <f t="shared" ref="U10:U25" si="6">IF(S10="","",S10/4)</f>
        <v/>
      </c>
      <c r="V10" s="65" t="str">
        <f t="shared" ref="V10:V25" si="7">IF(U10="","",IF(MROUND(U10,0.5)&lt;U10,MROUND(U10,0.5)+0.5,MROUND(U10,0.5)))</f>
        <v/>
      </c>
      <c r="W10" s="61"/>
      <c r="X10" s="58"/>
      <c r="Y10" s="66"/>
      <c r="Z10" s="63" t="str">
        <f t="shared" ref="Z10:Z25" si="8">IF(OR(W10=""),"",(SUM(W10:Y10)))</f>
        <v/>
      </c>
      <c r="AA10" s="64" t="str">
        <f t="shared" ref="AA10:AA25" si="9">IF(Z10="","",IF(MROUND(Z10,0.5)&lt;Z10,MROUND(Z10,0.5)+0.5,MROUND(Z10,0.5)))</f>
        <v/>
      </c>
      <c r="AB10" s="67" t="str">
        <f t="shared" ref="AB10:AB25" si="10">IF(AD10="","",IF(MROUND(AD10,0.5)&lt;AD10,MROUND(AD10,0.5)+0.5,MROUND(AD10,0.5)))</f>
        <v/>
      </c>
      <c r="AC10" s="119"/>
      <c r="AD10" s="68" t="str">
        <f>IF(Z10="","",Z10/13)</f>
        <v/>
      </c>
      <c r="AE10" s="40"/>
    </row>
    <row r="11" spans="1:31" x14ac:dyDescent="0.2">
      <c r="A11" s="249" t="str">
        <f>'PFMP CAP-cuisine'!A8</f>
        <v>NOM DE L'ELEVE/APPRENTI 3</v>
      </c>
      <c r="B11" s="250"/>
      <c r="C11" s="204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60" t="str">
        <f t="shared" si="2"/>
        <v/>
      </c>
      <c r="Q11" s="61"/>
      <c r="R11" s="62" t="str">
        <f t="shared" si="3"/>
        <v/>
      </c>
      <c r="S11" s="63" t="str">
        <f t="shared" si="4"/>
        <v/>
      </c>
      <c r="T11" s="64" t="str">
        <f t="shared" si="5"/>
        <v/>
      </c>
      <c r="U11" s="64" t="str">
        <f t="shared" si="6"/>
        <v/>
      </c>
      <c r="V11" s="65" t="str">
        <f t="shared" si="7"/>
        <v/>
      </c>
      <c r="W11" s="61"/>
      <c r="X11" s="58"/>
      <c r="Y11" s="66"/>
      <c r="Z11" s="63" t="str">
        <f t="shared" si="8"/>
        <v/>
      </c>
      <c r="AA11" s="64" t="str">
        <f t="shared" si="9"/>
        <v/>
      </c>
      <c r="AB11" s="67" t="str">
        <f t="shared" si="10"/>
        <v/>
      </c>
      <c r="AC11" s="119"/>
      <c r="AD11" s="68" t="str">
        <f>IF(Z11="","",Z11/13)</f>
        <v/>
      </c>
      <c r="AE11" s="40"/>
    </row>
    <row r="12" spans="1:31" x14ac:dyDescent="0.2">
      <c r="A12" s="249" t="str">
        <f>'PFMP CAP-cuisine'!A9</f>
        <v>NOM DE L'ELEVE/APPRENTI 4</v>
      </c>
      <c r="B12" s="250"/>
      <c r="C12" s="204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0" t="str">
        <f t="shared" si="2"/>
        <v/>
      </c>
      <c r="Q12" s="61"/>
      <c r="R12" s="62" t="str">
        <f t="shared" si="3"/>
        <v/>
      </c>
      <c r="S12" s="63" t="str">
        <f t="shared" si="4"/>
        <v/>
      </c>
      <c r="T12" s="64" t="str">
        <f t="shared" si="5"/>
        <v/>
      </c>
      <c r="U12" s="64" t="str">
        <f t="shared" si="6"/>
        <v/>
      </c>
      <c r="V12" s="65" t="str">
        <f t="shared" si="7"/>
        <v/>
      </c>
      <c r="W12" s="61"/>
      <c r="X12" s="58"/>
      <c r="Y12" s="66"/>
      <c r="Z12" s="63" t="str">
        <f t="shared" si="8"/>
        <v/>
      </c>
      <c r="AA12" s="64" t="str">
        <f t="shared" si="9"/>
        <v/>
      </c>
      <c r="AB12" s="67" t="str">
        <f t="shared" si="10"/>
        <v/>
      </c>
      <c r="AC12" s="119"/>
      <c r="AD12" s="68" t="str">
        <f>IF(Z12="","",Z12/13)</f>
        <v/>
      </c>
      <c r="AE12" s="40"/>
    </row>
    <row r="13" spans="1:31" x14ac:dyDescent="0.2">
      <c r="A13" s="249" t="str">
        <f>'PFMP CAP-cuisine'!A10</f>
        <v>NOM DE L'ELEVE/APPRENTI 5</v>
      </c>
      <c r="B13" s="250"/>
      <c r="C13" s="204"/>
      <c r="D13" s="57"/>
      <c r="E13" s="58"/>
      <c r="F13" s="58"/>
      <c r="G13" s="58"/>
      <c r="H13" s="222"/>
      <c r="I13" s="58"/>
      <c r="J13" s="58"/>
      <c r="K13" s="58"/>
      <c r="L13" s="58"/>
      <c r="M13" s="58"/>
      <c r="N13" s="58"/>
      <c r="O13" s="59"/>
      <c r="P13" s="60" t="str">
        <f t="shared" si="2"/>
        <v/>
      </c>
      <c r="Q13" s="61"/>
      <c r="R13" s="62" t="str">
        <f t="shared" si="3"/>
        <v/>
      </c>
      <c r="S13" s="63" t="str">
        <f t="shared" si="4"/>
        <v/>
      </c>
      <c r="T13" s="64" t="str">
        <f t="shared" si="5"/>
        <v/>
      </c>
      <c r="U13" s="64" t="str">
        <f t="shared" si="6"/>
        <v/>
      </c>
      <c r="V13" s="65" t="str">
        <f t="shared" si="7"/>
        <v/>
      </c>
      <c r="W13" s="61"/>
      <c r="X13" s="58"/>
      <c r="Y13" s="66"/>
      <c r="Z13" s="63" t="str">
        <f t="shared" si="8"/>
        <v/>
      </c>
      <c r="AA13" s="64" t="str">
        <f t="shared" si="9"/>
        <v/>
      </c>
      <c r="AB13" s="67" t="str">
        <f t="shared" si="10"/>
        <v/>
      </c>
      <c r="AC13" s="119"/>
      <c r="AD13" s="68" t="str">
        <f>IF(Z13="","",Z13/13)</f>
        <v/>
      </c>
      <c r="AE13" s="40"/>
    </row>
    <row r="14" spans="1:31" x14ac:dyDescent="0.2">
      <c r="A14" s="249" t="str">
        <f>'PFMP CAP-cuisine'!A11</f>
        <v>NOM DE L'ELEVE/APPRENTI 6</v>
      </c>
      <c r="B14" s="250"/>
      <c r="C14" s="204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60" t="str">
        <f t="shared" si="2"/>
        <v/>
      </c>
      <c r="Q14" s="61"/>
      <c r="R14" s="62" t="str">
        <f t="shared" si="3"/>
        <v/>
      </c>
      <c r="S14" s="63" t="str">
        <f t="shared" si="4"/>
        <v/>
      </c>
      <c r="T14" s="64" t="str">
        <f t="shared" si="5"/>
        <v/>
      </c>
      <c r="U14" s="64" t="str">
        <f t="shared" si="6"/>
        <v/>
      </c>
      <c r="V14" s="65" t="str">
        <f t="shared" si="7"/>
        <v/>
      </c>
      <c r="W14" s="61"/>
      <c r="X14" s="58"/>
      <c r="Y14" s="66"/>
      <c r="Z14" s="63" t="str">
        <f t="shared" si="8"/>
        <v/>
      </c>
      <c r="AA14" s="64" t="str">
        <f t="shared" si="9"/>
        <v/>
      </c>
      <c r="AB14" s="67" t="str">
        <f t="shared" si="10"/>
        <v/>
      </c>
      <c r="AC14" s="119"/>
      <c r="AD14" s="68" t="str">
        <f>IF(Z14="","",Z14/13)</f>
        <v/>
      </c>
      <c r="AE14" s="40"/>
    </row>
    <row r="15" spans="1:31" x14ac:dyDescent="0.2">
      <c r="A15" s="249" t="str">
        <f>'PFMP CAP-cuisine'!A12</f>
        <v>NOM DE L'ELEVE/APPRENTI 7</v>
      </c>
      <c r="B15" s="250"/>
      <c r="C15" s="204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60" t="str">
        <f t="shared" si="2"/>
        <v/>
      </c>
      <c r="Q15" s="61"/>
      <c r="R15" s="62" t="str">
        <f t="shared" si="3"/>
        <v/>
      </c>
      <c r="S15" s="63" t="str">
        <f t="shared" si="4"/>
        <v/>
      </c>
      <c r="T15" s="64" t="str">
        <f t="shared" si="5"/>
        <v/>
      </c>
      <c r="U15" s="64" t="str">
        <f t="shared" si="6"/>
        <v/>
      </c>
      <c r="V15" s="65" t="str">
        <f t="shared" si="7"/>
        <v/>
      </c>
      <c r="W15" s="61"/>
      <c r="X15" s="58"/>
      <c r="Y15" s="66"/>
      <c r="Z15" s="63" t="str">
        <f t="shared" si="8"/>
        <v/>
      </c>
      <c r="AA15" s="64" t="str">
        <f t="shared" si="9"/>
        <v/>
      </c>
      <c r="AB15" s="67" t="str">
        <f t="shared" si="10"/>
        <v/>
      </c>
      <c r="AC15" s="119"/>
      <c r="AD15" s="68" t="str">
        <f>IF(Z15="","",Z15/13)</f>
        <v/>
      </c>
      <c r="AE15" s="40"/>
    </row>
    <row r="16" spans="1:31" x14ac:dyDescent="0.2">
      <c r="A16" s="249" t="str">
        <f>'PFMP CAP-cuisine'!A13</f>
        <v>NOM DE L'ELEVE/APPRENTI 8</v>
      </c>
      <c r="B16" s="250"/>
      <c r="C16" s="204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0" t="str">
        <f t="shared" si="2"/>
        <v/>
      </c>
      <c r="Q16" s="61"/>
      <c r="R16" s="62" t="str">
        <f t="shared" si="3"/>
        <v/>
      </c>
      <c r="S16" s="63" t="str">
        <f t="shared" si="4"/>
        <v/>
      </c>
      <c r="T16" s="64" t="str">
        <f t="shared" si="5"/>
        <v/>
      </c>
      <c r="U16" s="64" t="str">
        <f t="shared" si="6"/>
        <v/>
      </c>
      <c r="V16" s="65" t="str">
        <f t="shared" si="7"/>
        <v/>
      </c>
      <c r="W16" s="61"/>
      <c r="X16" s="58"/>
      <c r="Y16" s="66"/>
      <c r="Z16" s="63" t="str">
        <f t="shared" si="8"/>
        <v/>
      </c>
      <c r="AA16" s="64" t="str">
        <f t="shared" si="9"/>
        <v/>
      </c>
      <c r="AB16" s="67" t="str">
        <f t="shared" si="10"/>
        <v/>
      </c>
      <c r="AC16" s="119"/>
      <c r="AD16" s="68" t="str">
        <f>IF(Z16="","",Z16/13)</f>
        <v/>
      </c>
      <c r="AE16" s="40"/>
    </row>
    <row r="17" spans="1:31" x14ac:dyDescent="0.2">
      <c r="A17" s="249" t="str">
        <f>'PFMP CAP-cuisine'!A14</f>
        <v>NOM DE L'ELEVE/APPRENTI 9</v>
      </c>
      <c r="B17" s="250"/>
      <c r="C17" s="204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0" t="str">
        <f t="shared" si="2"/>
        <v/>
      </c>
      <c r="Q17" s="61"/>
      <c r="R17" s="62" t="str">
        <f t="shared" si="3"/>
        <v/>
      </c>
      <c r="S17" s="63" t="str">
        <f t="shared" si="4"/>
        <v/>
      </c>
      <c r="T17" s="64" t="str">
        <f t="shared" si="5"/>
        <v/>
      </c>
      <c r="U17" s="64" t="str">
        <f t="shared" si="6"/>
        <v/>
      </c>
      <c r="V17" s="65" t="str">
        <f t="shared" si="7"/>
        <v/>
      </c>
      <c r="W17" s="61"/>
      <c r="X17" s="58"/>
      <c r="Y17" s="66"/>
      <c r="Z17" s="63" t="str">
        <f t="shared" si="8"/>
        <v/>
      </c>
      <c r="AA17" s="64" t="str">
        <f t="shared" si="9"/>
        <v/>
      </c>
      <c r="AB17" s="67" t="str">
        <f t="shared" si="10"/>
        <v/>
      </c>
      <c r="AC17" s="119"/>
      <c r="AD17" s="68" t="str">
        <f>IF(Z17="","",Z17/13)</f>
        <v/>
      </c>
      <c r="AE17" s="40"/>
    </row>
    <row r="18" spans="1:31" x14ac:dyDescent="0.2">
      <c r="A18" s="249" t="str">
        <f>'PFMP CAP-cuisine'!A15</f>
        <v>NOM DE L'ELEVE/APPRENTI 10</v>
      </c>
      <c r="B18" s="250"/>
      <c r="C18" s="204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60" t="str">
        <f t="shared" si="2"/>
        <v/>
      </c>
      <c r="Q18" s="61"/>
      <c r="R18" s="62" t="str">
        <f t="shared" si="3"/>
        <v/>
      </c>
      <c r="S18" s="63" t="str">
        <f t="shared" si="4"/>
        <v/>
      </c>
      <c r="T18" s="64" t="str">
        <f t="shared" si="5"/>
        <v/>
      </c>
      <c r="U18" s="64" t="str">
        <f t="shared" si="6"/>
        <v/>
      </c>
      <c r="V18" s="65" t="str">
        <f t="shared" si="7"/>
        <v/>
      </c>
      <c r="W18" s="61"/>
      <c r="X18" s="58"/>
      <c r="Y18" s="66"/>
      <c r="Z18" s="63" t="str">
        <f t="shared" si="8"/>
        <v/>
      </c>
      <c r="AA18" s="64" t="str">
        <f t="shared" si="9"/>
        <v/>
      </c>
      <c r="AB18" s="67" t="str">
        <f t="shared" si="10"/>
        <v/>
      </c>
      <c r="AC18" s="119"/>
      <c r="AD18" s="68" t="str">
        <f>IF(Z18="","",Z18/13)</f>
        <v/>
      </c>
      <c r="AE18" s="40"/>
    </row>
    <row r="19" spans="1:31" x14ac:dyDescent="0.2">
      <c r="A19" s="249" t="str">
        <f>'PFMP CAP-cuisine'!A16</f>
        <v>NOM DE L'ELEVE/APPRENTI 11</v>
      </c>
      <c r="B19" s="250"/>
      <c r="C19" s="204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0" t="str">
        <f t="shared" si="2"/>
        <v/>
      </c>
      <c r="Q19" s="61"/>
      <c r="R19" s="62" t="str">
        <f t="shared" si="3"/>
        <v/>
      </c>
      <c r="S19" s="63" t="str">
        <f t="shared" si="4"/>
        <v/>
      </c>
      <c r="T19" s="64" t="str">
        <f t="shared" si="5"/>
        <v/>
      </c>
      <c r="U19" s="64" t="str">
        <f t="shared" si="6"/>
        <v/>
      </c>
      <c r="V19" s="65" t="str">
        <f t="shared" si="7"/>
        <v/>
      </c>
      <c r="W19" s="61"/>
      <c r="X19" s="58"/>
      <c r="Y19" s="66"/>
      <c r="Z19" s="63" t="str">
        <f t="shared" si="8"/>
        <v/>
      </c>
      <c r="AA19" s="64" t="str">
        <f t="shared" si="9"/>
        <v/>
      </c>
      <c r="AB19" s="67" t="str">
        <f t="shared" si="10"/>
        <v/>
      </c>
      <c r="AC19" s="119"/>
      <c r="AD19" s="68" t="str">
        <f>IF(Z19="","",Z19/13)</f>
        <v/>
      </c>
      <c r="AE19" s="40"/>
    </row>
    <row r="20" spans="1:31" x14ac:dyDescent="0.2">
      <c r="A20" s="249" t="str">
        <f>'PFMP CAP-cuisine'!A17</f>
        <v>NOM DE L'ELEVE/APPRENTI 12</v>
      </c>
      <c r="B20" s="250"/>
      <c r="C20" s="204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0" t="str">
        <f t="shared" si="2"/>
        <v/>
      </c>
      <c r="Q20" s="61"/>
      <c r="R20" s="62" t="str">
        <f t="shared" si="3"/>
        <v/>
      </c>
      <c r="S20" s="63" t="str">
        <f t="shared" si="4"/>
        <v/>
      </c>
      <c r="T20" s="64" t="str">
        <f t="shared" si="5"/>
        <v/>
      </c>
      <c r="U20" s="64" t="str">
        <f t="shared" si="6"/>
        <v/>
      </c>
      <c r="V20" s="65" t="str">
        <f t="shared" si="7"/>
        <v/>
      </c>
      <c r="W20" s="61"/>
      <c r="X20" s="58"/>
      <c r="Y20" s="66"/>
      <c r="Z20" s="63" t="str">
        <f t="shared" si="8"/>
        <v/>
      </c>
      <c r="AA20" s="64" t="str">
        <f t="shared" si="9"/>
        <v/>
      </c>
      <c r="AB20" s="67" t="str">
        <f t="shared" si="10"/>
        <v/>
      </c>
      <c r="AC20" s="119"/>
      <c r="AD20" s="68" t="str">
        <f>IF(Z20="","",Z20/13)</f>
        <v/>
      </c>
      <c r="AE20" s="40"/>
    </row>
    <row r="21" spans="1:31" x14ac:dyDescent="0.2">
      <c r="A21" s="249" t="str">
        <f>'PFMP CAP-cuisine'!A18</f>
        <v>NOM DE L'ELEVE/APPRENTI 13</v>
      </c>
      <c r="B21" s="250"/>
      <c r="C21" s="204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60" t="str">
        <f t="shared" si="2"/>
        <v/>
      </c>
      <c r="Q21" s="61"/>
      <c r="R21" s="62" t="str">
        <f t="shared" si="3"/>
        <v/>
      </c>
      <c r="S21" s="63" t="str">
        <f t="shared" si="4"/>
        <v/>
      </c>
      <c r="T21" s="64" t="str">
        <f t="shared" si="5"/>
        <v/>
      </c>
      <c r="U21" s="64" t="str">
        <f t="shared" si="6"/>
        <v/>
      </c>
      <c r="V21" s="65" t="str">
        <f t="shared" si="7"/>
        <v/>
      </c>
      <c r="W21" s="61"/>
      <c r="X21" s="58"/>
      <c r="Y21" s="66"/>
      <c r="Z21" s="63" t="str">
        <f t="shared" si="8"/>
        <v/>
      </c>
      <c r="AA21" s="64" t="str">
        <f t="shared" si="9"/>
        <v/>
      </c>
      <c r="AB21" s="67" t="str">
        <f t="shared" si="10"/>
        <v/>
      </c>
      <c r="AC21" s="119"/>
      <c r="AD21" s="68" t="str">
        <f>IF(Z21="","",Z21/13)</f>
        <v/>
      </c>
      <c r="AE21" s="40"/>
    </row>
    <row r="22" spans="1:31" x14ac:dyDescent="0.2">
      <c r="A22" s="249" t="str">
        <f>'PFMP CAP-cuisine'!A19</f>
        <v>NOM DE L'ELEVE/APPRENTI 14</v>
      </c>
      <c r="B22" s="250"/>
      <c r="C22" s="204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60" t="str">
        <f t="shared" si="2"/>
        <v/>
      </c>
      <c r="Q22" s="61"/>
      <c r="R22" s="62" t="str">
        <f t="shared" si="3"/>
        <v/>
      </c>
      <c r="S22" s="63" t="str">
        <f t="shared" si="4"/>
        <v/>
      </c>
      <c r="T22" s="64" t="str">
        <f t="shared" si="5"/>
        <v/>
      </c>
      <c r="U22" s="64" t="str">
        <f t="shared" si="6"/>
        <v/>
      </c>
      <c r="V22" s="65" t="str">
        <f t="shared" si="7"/>
        <v/>
      </c>
      <c r="W22" s="61"/>
      <c r="X22" s="58"/>
      <c r="Y22" s="66"/>
      <c r="Z22" s="63" t="str">
        <f t="shared" si="8"/>
        <v/>
      </c>
      <c r="AA22" s="64" t="str">
        <f t="shared" si="9"/>
        <v/>
      </c>
      <c r="AB22" s="67" t="str">
        <f t="shared" si="10"/>
        <v/>
      </c>
      <c r="AC22" s="119"/>
      <c r="AD22" s="68" t="str">
        <f>IF(Z22="","",Z22/13)</f>
        <v/>
      </c>
      <c r="AE22" s="40"/>
    </row>
    <row r="23" spans="1:31" x14ac:dyDescent="0.2">
      <c r="A23" s="249" t="str">
        <f>'PFMP CAP-cuisine'!A20</f>
        <v>NOM DE L'ELEVE/APPRENTI 15</v>
      </c>
      <c r="B23" s="250"/>
      <c r="C23" s="204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60" t="str">
        <f t="shared" si="2"/>
        <v/>
      </c>
      <c r="Q23" s="61"/>
      <c r="R23" s="62" t="str">
        <f t="shared" si="3"/>
        <v/>
      </c>
      <c r="S23" s="63" t="str">
        <f t="shared" si="4"/>
        <v/>
      </c>
      <c r="T23" s="64" t="str">
        <f t="shared" si="5"/>
        <v/>
      </c>
      <c r="U23" s="64" t="str">
        <f t="shared" si="6"/>
        <v/>
      </c>
      <c r="V23" s="65" t="str">
        <f t="shared" si="7"/>
        <v/>
      </c>
      <c r="W23" s="61"/>
      <c r="X23" s="58"/>
      <c r="Y23" s="66"/>
      <c r="Z23" s="63" t="str">
        <f t="shared" si="8"/>
        <v/>
      </c>
      <c r="AA23" s="64" t="str">
        <f t="shared" si="9"/>
        <v/>
      </c>
      <c r="AB23" s="67" t="str">
        <f t="shared" si="10"/>
        <v/>
      </c>
      <c r="AC23" s="119"/>
      <c r="AD23" s="68" t="str">
        <f>IF(Z23="","",Z23/13)</f>
        <v/>
      </c>
      <c r="AE23" s="40"/>
    </row>
    <row r="24" spans="1:31" x14ac:dyDescent="0.2">
      <c r="A24" s="249" t="str">
        <f>'PFMP CAP-cuisine'!A21</f>
        <v>NOM DE L'ELEVE/APPRENTI 16</v>
      </c>
      <c r="B24" s="250"/>
      <c r="C24" s="204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60" t="str">
        <f t="shared" si="2"/>
        <v/>
      </c>
      <c r="Q24" s="61"/>
      <c r="R24" s="62" t="str">
        <f t="shared" si="3"/>
        <v/>
      </c>
      <c r="S24" s="63" t="str">
        <f t="shared" si="4"/>
        <v/>
      </c>
      <c r="T24" s="64" t="str">
        <f t="shared" si="5"/>
        <v/>
      </c>
      <c r="U24" s="64" t="str">
        <f t="shared" si="6"/>
        <v/>
      </c>
      <c r="V24" s="65" t="str">
        <f t="shared" si="7"/>
        <v/>
      </c>
      <c r="W24" s="61"/>
      <c r="X24" s="58"/>
      <c r="Y24" s="66"/>
      <c r="Z24" s="63" t="str">
        <f t="shared" si="8"/>
        <v/>
      </c>
      <c r="AA24" s="64" t="str">
        <f t="shared" si="9"/>
        <v/>
      </c>
      <c r="AB24" s="67" t="str">
        <f t="shared" si="10"/>
        <v/>
      </c>
      <c r="AC24" s="119"/>
      <c r="AD24" s="68" t="str">
        <f>IF(Z24="","",Z24/13)</f>
        <v/>
      </c>
      <c r="AE24" s="40"/>
    </row>
    <row r="25" spans="1:31" x14ac:dyDescent="0.2">
      <c r="A25" s="249" t="str">
        <f>'PFMP CAP-cuisine'!A22</f>
        <v>NOM DE L'ELEVE/APPRENTI 17</v>
      </c>
      <c r="B25" s="250"/>
      <c r="C25" s="204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60" t="str">
        <f t="shared" si="2"/>
        <v/>
      </c>
      <c r="Q25" s="61"/>
      <c r="R25" s="62" t="str">
        <f t="shared" si="3"/>
        <v/>
      </c>
      <c r="S25" s="63" t="str">
        <f t="shared" si="4"/>
        <v/>
      </c>
      <c r="T25" s="64" t="str">
        <f t="shared" si="5"/>
        <v/>
      </c>
      <c r="U25" s="64" t="str">
        <f t="shared" si="6"/>
        <v/>
      </c>
      <c r="V25" s="65" t="str">
        <f t="shared" si="7"/>
        <v/>
      </c>
      <c r="W25" s="61"/>
      <c r="X25" s="58"/>
      <c r="Y25" s="66"/>
      <c r="Z25" s="63" t="str">
        <f t="shared" si="8"/>
        <v/>
      </c>
      <c r="AA25" s="64" t="str">
        <f t="shared" si="9"/>
        <v/>
      </c>
      <c r="AB25" s="67" t="str">
        <f t="shared" si="10"/>
        <v/>
      </c>
      <c r="AC25" s="119"/>
      <c r="AD25" s="68" t="str">
        <f>IF(Z25="","",Z25/13)</f>
        <v/>
      </c>
      <c r="AE25" s="40"/>
    </row>
    <row r="26" spans="1:31" x14ac:dyDescent="0.2">
      <c r="A26" s="249" t="str">
        <f>'PFMP CAP-cuisine'!A23</f>
        <v>NOM DE L'ELEVE/APPRENTI 18</v>
      </c>
      <c r="B26" s="250"/>
      <c r="C26" s="204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60" t="str">
        <f t="shared" ref="P26:P36" si="11">IF(D26="","",((SUM(D26:G26)/4)+(SUM(H26:K26)/4)+(SUM(L26:O26)/4)))</f>
        <v/>
      </c>
      <c r="Q26" s="61"/>
      <c r="R26" s="62" t="str">
        <f t="shared" ref="R26:R36" si="12">IF(Q26="ab",0,IF(Q26="","",Q26))</f>
        <v/>
      </c>
      <c r="S26" s="63" t="str">
        <f t="shared" si="0"/>
        <v/>
      </c>
      <c r="T26" s="64" t="str">
        <f t="shared" ref="T26:T36" si="13">IF(S26="","",IF(MROUND(S26,0.5)&lt;S26,MROUND(S26,0.5)+0.5,MROUND(S26,0.5)))</f>
        <v/>
      </c>
      <c r="U26" s="64" t="str">
        <f t="shared" ref="U26:U36" si="14">IF(S26="","",S26/4)</f>
        <v/>
      </c>
      <c r="V26" s="65" t="str">
        <f t="shared" ref="V26:V36" si="15">IF(U26="","",IF(MROUND(U26,0.5)&lt;U26,MROUND(U26,0.5)+0.5,MROUND(U26,0.5)))</f>
        <v/>
      </c>
      <c r="W26" s="61"/>
      <c r="X26" s="58"/>
      <c r="Y26" s="66"/>
      <c r="Z26" s="63" t="str">
        <f t="shared" si="1"/>
        <v/>
      </c>
      <c r="AA26" s="64" t="str">
        <f t="shared" ref="AA26:AA36" si="16">IF(Z26="","",IF(MROUND(Z26,0.5)&lt;Z26,MROUND(Z26,0.5)+0.5,MROUND(Z26,0.5)))</f>
        <v/>
      </c>
      <c r="AB26" s="67" t="str">
        <f t="shared" ref="AB26:AB36" si="17">IF(AD26="","",IF(MROUND(AD26,0.5)&lt;AD26,MROUND(AD26,0.5)+0.5,MROUND(AD26,0.5)))</f>
        <v/>
      </c>
      <c r="AC26" s="119"/>
      <c r="AD26" s="68" t="str">
        <f>IF(Z26="","",Z26/13)</f>
        <v/>
      </c>
      <c r="AE26" s="40"/>
    </row>
    <row r="27" spans="1:31" x14ac:dyDescent="0.2">
      <c r="A27" s="249" t="str">
        <f>'PFMP CAP-cuisine'!A24</f>
        <v>NOM DE L'ELEVE/APPRENTI 19</v>
      </c>
      <c r="B27" s="250"/>
      <c r="C27" s="204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60" t="str">
        <f t="shared" si="11"/>
        <v/>
      </c>
      <c r="Q27" s="61"/>
      <c r="R27" s="62" t="str">
        <f t="shared" si="12"/>
        <v/>
      </c>
      <c r="S27" s="63" t="str">
        <f t="shared" si="0"/>
        <v/>
      </c>
      <c r="T27" s="64" t="str">
        <f t="shared" si="13"/>
        <v/>
      </c>
      <c r="U27" s="64" t="str">
        <f t="shared" si="14"/>
        <v/>
      </c>
      <c r="V27" s="65" t="str">
        <f t="shared" si="15"/>
        <v/>
      </c>
      <c r="W27" s="61"/>
      <c r="X27" s="58"/>
      <c r="Y27" s="66"/>
      <c r="Z27" s="63" t="str">
        <f t="shared" si="1"/>
        <v/>
      </c>
      <c r="AA27" s="64" t="str">
        <f t="shared" si="16"/>
        <v/>
      </c>
      <c r="AB27" s="67" t="str">
        <f t="shared" si="17"/>
        <v/>
      </c>
      <c r="AC27" s="119"/>
      <c r="AD27" s="68" t="str">
        <f>IF(Z27="","",Z27/13)</f>
        <v/>
      </c>
      <c r="AE27" s="40"/>
    </row>
    <row r="28" spans="1:31" x14ac:dyDescent="0.2">
      <c r="A28" s="249" t="str">
        <f>'PFMP CAP-cuisine'!A25</f>
        <v>NOM DE L'ELEVE/APPRENTI 20</v>
      </c>
      <c r="B28" s="250"/>
      <c r="C28" s="204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60" t="str">
        <f t="shared" si="11"/>
        <v/>
      </c>
      <c r="Q28" s="61"/>
      <c r="R28" s="62" t="str">
        <f t="shared" si="12"/>
        <v/>
      </c>
      <c r="S28" s="63" t="str">
        <f t="shared" si="0"/>
        <v/>
      </c>
      <c r="T28" s="64" t="str">
        <f t="shared" si="13"/>
        <v/>
      </c>
      <c r="U28" s="64" t="str">
        <f t="shared" si="14"/>
        <v/>
      </c>
      <c r="V28" s="65" t="str">
        <f t="shared" si="15"/>
        <v/>
      </c>
      <c r="W28" s="61"/>
      <c r="X28" s="58"/>
      <c r="Y28" s="66"/>
      <c r="Z28" s="63" t="str">
        <f t="shared" si="1"/>
        <v/>
      </c>
      <c r="AA28" s="64" t="str">
        <f t="shared" si="16"/>
        <v/>
      </c>
      <c r="AB28" s="67" t="str">
        <f t="shared" si="17"/>
        <v/>
      </c>
      <c r="AC28" s="119"/>
      <c r="AD28" s="68" t="str">
        <f>IF(Z28="","",Z28/13)</f>
        <v/>
      </c>
      <c r="AE28" s="40"/>
    </row>
    <row r="29" spans="1:31" x14ac:dyDescent="0.2">
      <c r="A29" s="249" t="str">
        <f>'PFMP CAP-cuisine'!A26</f>
        <v>NOM DE L'ELEVE/APPRENTI 21</v>
      </c>
      <c r="B29" s="250"/>
      <c r="C29" s="204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60" t="str">
        <f t="shared" si="11"/>
        <v/>
      </c>
      <c r="Q29" s="61"/>
      <c r="R29" s="62" t="str">
        <f t="shared" si="12"/>
        <v/>
      </c>
      <c r="S29" s="63" t="str">
        <f t="shared" si="0"/>
        <v/>
      </c>
      <c r="T29" s="64" t="str">
        <f t="shared" si="13"/>
        <v/>
      </c>
      <c r="U29" s="64" t="str">
        <f t="shared" si="14"/>
        <v/>
      </c>
      <c r="V29" s="65" t="str">
        <f t="shared" si="15"/>
        <v/>
      </c>
      <c r="W29" s="61"/>
      <c r="X29" s="58"/>
      <c r="Y29" s="66"/>
      <c r="Z29" s="63" t="str">
        <f t="shared" si="1"/>
        <v/>
      </c>
      <c r="AA29" s="64" t="str">
        <f t="shared" si="16"/>
        <v/>
      </c>
      <c r="AB29" s="67" t="str">
        <f t="shared" si="17"/>
        <v/>
      </c>
      <c r="AC29" s="119"/>
      <c r="AD29" s="68" t="str">
        <f>IF(Z29="","",Z29/13)</f>
        <v/>
      </c>
      <c r="AE29" s="40"/>
    </row>
    <row r="30" spans="1:31" x14ac:dyDescent="0.2">
      <c r="A30" s="249" t="str">
        <f>'PFMP CAP-cuisine'!A27</f>
        <v>NOM DE L'ELEVE/APPRENTI 22</v>
      </c>
      <c r="B30" s="250"/>
      <c r="C30" s="204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60" t="str">
        <f t="shared" si="11"/>
        <v/>
      </c>
      <c r="Q30" s="61"/>
      <c r="R30" s="62" t="str">
        <f t="shared" si="12"/>
        <v/>
      </c>
      <c r="S30" s="63" t="str">
        <f t="shared" si="0"/>
        <v/>
      </c>
      <c r="T30" s="64" t="str">
        <f t="shared" si="13"/>
        <v/>
      </c>
      <c r="U30" s="64" t="str">
        <f t="shared" si="14"/>
        <v/>
      </c>
      <c r="V30" s="65" t="str">
        <f t="shared" si="15"/>
        <v/>
      </c>
      <c r="W30" s="61"/>
      <c r="X30" s="58"/>
      <c r="Y30" s="66"/>
      <c r="Z30" s="63" t="str">
        <f t="shared" si="1"/>
        <v/>
      </c>
      <c r="AA30" s="64" t="str">
        <f t="shared" si="16"/>
        <v/>
      </c>
      <c r="AB30" s="67" t="str">
        <f t="shared" si="17"/>
        <v/>
      </c>
      <c r="AC30" s="119"/>
      <c r="AD30" s="68" t="str">
        <f>IF(Z30="","",Z30/13)</f>
        <v/>
      </c>
      <c r="AE30" s="40"/>
    </row>
    <row r="31" spans="1:31" x14ac:dyDescent="0.2">
      <c r="A31" s="249" t="str">
        <f>'PFMP CAP-cuisine'!A28</f>
        <v>NOM DE L'ELEVE/APPRENTI 23</v>
      </c>
      <c r="B31" s="250"/>
      <c r="C31" s="204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60" t="str">
        <f t="shared" si="11"/>
        <v/>
      </c>
      <c r="Q31" s="61"/>
      <c r="R31" s="62" t="str">
        <f t="shared" si="12"/>
        <v/>
      </c>
      <c r="S31" s="63" t="str">
        <f t="shared" si="0"/>
        <v/>
      </c>
      <c r="T31" s="64" t="str">
        <f t="shared" si="13"/>
        <v/>
      </c>
      <c r="U31" s="64" t="str">
        <f t="shared" si="14"/>
        <v/>
      </c>
      <c r="V31" s="65" t="str">
        <f t="shared" si="15"/>
        <v/>
      </c>
      <c r="W31" s="61"/>
      <c r="X31" s="58"/>
      <c r="Y31" s="66"/>
      <c r="Z31" s="63" t="str">
        <f t="shared" si="1"/>
        <v/>
      </c>
      <c r="AA31" s="64" t="str">
        <f t="shared" si="16"/>
        <v/>
      </c>
      <c r="AB31" s="67" t="str">
        <f t="shared" si="17"/>
        <v/>
      </c>
      <c r="AC31" s="119"/>
      <c r="AD31" s="68" t="str">
        <f>IF(Z31="","",Z31/13)</f>
        <v/>
      </c>
      <c r="AE31" s="40"/>
    </row>
    <row r="32" spans="1:31" x14ac:dyDescent="0.2">
      <c r="A32" s="249" t="str">
        <f>'PFMP CAP-cuisine'!A29</f>
        <v>NOM DE L'ELEVE/APPRENTI 24</v>
      </c>
      <c r="B32" s="250"/>
      <c r="C32" s="204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60" t="str">
        <f t="shared" si="11"/>
        <v/>
      </c>
      <c r="Q32" s="61"/>
      <c r="R32" s="62" t="str">
        <f t="shared" si="12"/>
        <v/>
      </c>
      <c r="S32" s="63" t="str">
        <f t="shared" si="0"/>
        <v/>
      </c>
      <c r="T32" s="64" t="str">
        <f t="shared" si="13"/>
        <v/>
      </c>
      <c r="U32" s="64" t="str">
        <f t="shared" si="14"/>
        <v/>
      </c>
      <c r="V32" s="65" t="str">
        <f t="shared" si="15"/>
        <v/>
      </c>
      <c r="W32" s="61"/>
      <c r="X32" s="58"/>
      <c r="Y32" s="66"/>
      <c r="Z32" s="63" t="str">
        <f t="shared" si="1"/>
        <v/>
      </c>
      <c r="AA32" s="64" t="str">
        <f t="shared" si="16"/>
        <v/>
      </c>
      <c r="AB32" s="67" t="str">
        <f t="shared" si="17"/>
        <v/>
      </c>
      <c r="AC32" s="119"/>
      <c r="AD32" s="68" t="str">
        <f>IF(Z32="","",Z32/13)</f>
        <v/>
      </c>
      <c r="AE32" s="40"/>
    </row>
    <row r="33" spans="1:31" x14ac:dyDescent="0.2">
      <c r="A33" s="249" t="str">
        <f>'PFMP CAP-cuisine'!A30</f>
        <v>NOM DE L'ELEVE/APPRENTI 25</v>
      </c>
      <c r="B33" s="250"/>
      <c r="C33" s="204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60" t="str">
        <f t="shared" si="11"/>
        <v/>
      </c>
      <c r="Q33" s="61"/>
      <c r="R33" s="62" t="str">
        <f t="shared" si="12"/>
        <v/>
      </c>
      <c r="S33" s="63" t="str">
        <f t="shared" si="0"/>
        <v/>
      </c>
      <c r="T33" s="64" t="str">
        <f t="shared" si="13"/>
        <v/>
      </c>
      <c r="U33" s="64" t="str">
        <f t="shared" si="14"/>
        <v/>
      </c>
      <c r="V33" s="65" t="str">
        <f t="shared" si="15"/>
        <v/>
      </c>
      <c r="W33" s="61"/>
      <c r="X33" s="58"/>
      <c r="Y33" s="66"/>
      <c r="Z33" s="63" t="str">
        <f t="shared" si="1"/>
        <v/>
      </c>
      <c r="AA33" s="64" t="str">
        <f t="shared" si="16"/>
        <v/>
      </c>
      <c r="AB33" s="67" t="str">
        <f t="shared" si="17"/>
        <v/>
      </c>
      <c r="AC33" s="119"/>
      <c r="AD33" s="68" t="str">
        <f>IF(Z33="","",Z33/13)</f>
        <v/>
      </c>
      <c r="AE33" s="40"/>
    </row>
    <row r="34" spans="1:31" x14ac:dyDescent="0.2">
      <c r="A34" s="249" t="str">
        <f>'PFMP CAP-cuisine'!A31</f>
        <v>NOM DE L'ELEVE/APPRENTI 26</v>
      </c>
      <c r="B34" s="250"/>
      <c r="C34" s="204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0" t="str">
        <f t="shared" si="11"/>
        <v/>
      </c>
      <c r="Q34" s="61"/>
      <c r="R34" s="62" t="str">
        <f t="shared" si="12"/>
        <v/>
      </c>
      <c r="S34" s="63" t="str">
        <f t="shared" si="0"/>
        <v/>
      </c>
      <c r="T34" s="64" t="str">
        <f t="shared" si="13"/>
        <v/>
      </c>
      <c r="U34" s="64" t="str">
        <f t="shared" si="14"/>
        <v/>
      </c>
      <c r="V34" s="65" t="str">
        <f t="shared" si="15"/>
        <v/>
      </c>
      <c r="W34" s="61"/>
      <c r="X34" s="58"/>
      <c r="Y34" s="66"/>
      <c r="Z34" s="63" t="str">
        <f t="shared" si="1"/>
        <v/>
      </c>
      <c r="AA34" s="64" t="str">
        <f t="shared" si="16"/>
        <v/>
      </c>
      <c r="AB34" s="67" t="str">
        <f t="shared" si="17"/>
        <v/>
      </c>
      <c r="AC34" s="119"/>
      <c r="AD34" s="68" t="str">
        <f>IF(Z34="","",Z34/13)</f>
        <v/>
      </c>
      <c r="AE34" s="40"/>
    </row>
    <row r="35" spans="1:31" x14ac:dyDescent="0.2">
      <c r="A35" s="249" t="str">
        <f>'PFMP CAP-cuisine'!A32</f>
        <v>NOM DE L'ELEVE/APPRENTI 27</v>
      </c>
      <c r="B35" s="250"/>
      <c r="C35" s="204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60" t="str">
        <f t="shared" si="11"/>
        <v/>
      </c>
      <c r="Q35" s="61"/>
      <c r="R35" s="62" t="str">
        <f t="shared" si="12"/>
        <v/>
      </c>
      <c r="S35" s="63" t="str">
        <f t="shared" si="0"/>
        <v/>
      </c>
      <c r="T35" s="64" t="str">
        <f t="shared" si="13"/>
        <v/>
      </c>
      <c r="U35" s="64" t="str">
        <f t="shared" si="14"/>
        <v/>
      </c>
      <c r="V35" s="65" t="str">
        <f t="shared" si="15"/>
        <v/>
      </c>
      <c r="W35" s="61"/>
      <c r="X35" s="58"/>
      <c r="Y35" s="66"/>
      <c r="Z35" s="63" t="str">
        <f t="shared" si="1"/>
        <v/>
      </c>
      <c r="AA35" s="64" t="str">
        <f t="shared" si="16"/>
        <v/>
      </c>
      <c r="AB35" s="67" t="str">
        <f t="shared" si="17"/>
        <v/>
      </c>
      <c r="AC35" s="119"/>
      <c r="AD35" s="68" t="str">
        <f>IF(Z35="","",Z35/13)</f>
        <v/>
      </c>
      <c r="AE35" s="40"/>
    </row>
    <row r="36" spans="1:31" x14ac:dyDescent="0.2">
      <c r="A36" s="249" t="str">
        <f>'PFMP CAP-cuisine'!A33</f>
        <v>NOM DE L'ELEVE/APPRENTI 28</v>
      </c>
      <c r="B36" s="250"/>
      <c r="C36" s="204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60" t="str">
        <f t="shared" si="11"/>
        <v/>
      </c>
      <c r="Q36" s="61"/>
      <c r="R36" s="62" t="str">
        <f t="shared" si="12"/>
        <v/>
      </c>
      <c r="S36" s="63" t="str">
        <f t="shared" si="0"/>
        <v/>
      </c>
      <c r="T36" s="64" t="str">
        <f t="shared" si="13"/>
        <v/>
      </c>
      <c r="U36" s="64" t="str">
        <f t="shared" si="14"/>
        <v/>
      </c>
      <c r="V36" s="65" t="str">
        <f t="shared" si="15"/>
        <v/>
      </c>
      <c r="W36" s="61"/>
      <c r="X36" s="58"/>
      <c r="Y36" s="66"/>
      <c r="Z36" s="63" t="str">
        <f t="shared" si="1"/>
        <v/>
      </c>
      <c r="AA36" s="64" t="str">
        <f t="shared" si="16"/>
        <v/>
      </c>
      <c r="AB36" s="67" t="str">
        <f t="shared" si="17"/>
        <v/>
      </c>
      <c r="AC36" s="119"/>
      <c r="AD36" s="68" t="str">
        <f>IF(Z36="","",Z36/13)</f>
        <v/>
      </c>
      <c r="AE36" s="40"/>
    </row>
    <row r="37" spans="1:31" x14ac:dyDescent="0.2">
      <c r="A37" s="249" t="str">
        <f>'PFMP CAP-cuisine'!A34</f>
        <v>NOM DE L'ELEVE/APPRENTI 29</v>
      </c>
      <c r="B37" s="250"/>
      <c r="C37" s="204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60" t="str">
        <f t="shared" ref="P37:P48" si="18">IF(D37="","",((SUM(D37:G37)/4)+(SUM(H37:K37)/4)+(SUM(L37:O37)/4)))</f>
        <v/>
      </c>
      <c r="Q37" s="61"/>
      <c r="R37" s="62" t="str">
        <f t="shared" ref="R37:R48" si="19">IF(Q37="ab",0,IF(Q37="","",Q37))</f>
        <v/>
      </c>
      <c r="S37" s="63" t="str">
        <f t="shared" ref="S37:S48" si="20">IF(OR(P37="",R37=""),"",(SUM(P37+R37)))</f>
        <v/>
      </c>
      <c r="T37" s="64" t="str">
        <f t="shared" ref="T37:T48" si="21">IF(S37="","",IF(MROUND(S37,0.5)&lt;S37,MROUND(S37,0.5)+0.5,MROUND(S37,0.5)))</f>
        <v/>
      </c>
      <c r="U37" s="64" t="str">
        <f t="shared" ref="U37:U48" si="22">IF(S37="","",S37/4)</f>
        <v/>
      </c>
      <c r="V37" s="65" t="str">
        <f t="shared" ref="V37:V48" si="23">IF(U37="","",IF(MROUND(U37,0.5)&lt;U37,MROUND(U37,0.5)+0.5,MROUND(U37,0.5)))</f>
        <v/>
      </c>
      <c r="W37" s="61"/>
      <c r="X37" s="58"/>
      <c r="Y37" s="66"/>
      <c r="Z37" s="63" t="str">
        <f t="shared" ref="Z37:Z48" si="24">IF(OR(W37=""),"",(SUM(W37:Y37)))</f>
        <v/>
      </c>
      <c r="AA37" s="64" t="str">
        <f t="shared" ref="AA37:AA48" si="25">IF(Z37="","",IF(MROUND(Z37,0.5)&lt;Z37,MROUND(Z37,0.5)+0.5,MROUND(Z37,0.5)))</f>
        <v/>
      </c>
      <c r="AB37" s="67" t="str">
        <f t="shared" ref="AB37:AB48" si="26">IF(AD37="","",IF(MROUND(AD37,0.5)&lt;AD37,MROUND(AD37,0.5)+0.5,MROUND(AD37,0.5)))</f>
        <v/>
      </c>
      <c r="AC37" s="119"/>
      <c r="AD37" s="68" t="str">
        <f>IF(Z37="","",Z37/13)</f>
        <v/>
      </c>
      <c r="AE37" s="40"/>
    </row>
    <row r="38" spans="1:31" x14ac:dyDescent="0.2">
      <c r="A38" s="249" t="str">
        <f>'PFMP CAP-cuisine'!A35</f>
        <v>NOM DE L'ELEVE/APPRENTI 30</v>
      </c>
      <c r="B38" s="250"/>
      <c r="C38" s="204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60" t="str">
        <f t="shared" si="18"/>
        <v/>
      </c>
      <c r="Q38" s="61"/>
      <c r="R38" s="62" t="str">
        <f t="shared" si="19"/>
        <v/>
      </c>
      <c r="S38" s="63" t="str">
        <f t="shared" si="20"/>
        <v/>
      </c>
      <c r="T38" s="64" t="str">
        <f t="shared" si="21"/>
        <v/>
      </c>
      <c r="U38" s="64" t="str">
        <f t="shared" si="22"/>
        <v/>
      </c>
      <c r="V38" s="65" t="str">
        <f t="shared" si="23"/>
        <v/>
      </c>
      <c r="W38" s="61"/>
      <c r="X38" s="58"/>
      <c r="Y38" s="66"/>
      <c r="Z38" s="63" t="str">
        <f t="shared" si="24"/>
        <v/>
      </c>
      <c r="AA38" s="64" t="str">
        <f t="shared" si="25"/>
        <v/>
      </c>
      <c r="AB38" s="67" t="str">
        <f t="shared" si="26"/>
        <v/>
      </c>
      <c r="AC38" s="119"/>
      <c r="AD38" s="68" t="str">
        <f>IF(Z38="","",Z38/13)</f>
        <v/>
      </c>
      <c r="AE38" s="40"/>
    </row>
    <row r="39" spans="1:31" x14ac:dyDescent="0.2">
      <c r="A39" s="249" t="str">
        <f>'PFMP CAP-cuisine'!A36</f>
        <v>NOM DE L'ELEVE/APPRENTI 31</v>
      </c>
      <c r="B39" s="250"/>
      <c r="C39" s="204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60" t="str">
        <f t="shared" si="18"/>
        <v/>
      </c>
      <c r="Q39" s="61"/>
      <c r="R39" s="62" t="str">
        <f t="shared" si="19"/>
        <v/>
      </c>
      <c r="S39" s="63" t="str">
        <f t="shared" si="20"/>
        <v/>
      </c>
      <c r="T39" s="64" t="str">
        <f t="shared" si="21"/>
        <v/>
      </c>
      <c r="U39" s="64" t="str">
        <f t="shared" si="22"/>
        <v/>
      </c>
      <c r="V39" s="65" t="str">
        <f t="shared" si="23"/>
        <v/>
      </c>
      <c r="W39" s="61"/>
      <c r="X39" s="58"/>
      <c r="Y39" s="66"/>
      <c r="Z39" s="63" t="str">
        <f t="shared" si="24"/>
        <v/>
      </c>
      <c r="AA39" s="64" t="str">
        <f t="shared" si="25"/>
        <v/>
      </c>
      <c r="AB39" s="67" t="str">
        <f t="shared" si="26"/>
        <v/>
      </c>
      <c r="AC39" s="119"/>
      <c r="AD39" s="68" t="str">
        <f>IF(Z39="","",Z39/13)</f>
        <v/>
      </c>
      <c r="AE39" s="40"/>
    </row>
    <row r="40" spans="1:31" x14ac:dyDescent="0.2">
      <c r="A40" s="249" t="str">
        <f>'PFMP CAP-cuisine'!A37</f>
        <v>NOM DE L'ELEVE/APPRENTI 32</v>
      </c>
      <c r="B40" s="250"/>
      <c r="C40" s="204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60" t="str">
        <f t="shared" si="18"/>
        <v/>
      </c>
      <c r="Q40" s="61"/>
      <c r="R40" s="62" t="str">
        <f t="shared" si="19"/>
        <v/>
      </c>
      <c r="S40" s="63" t="str">
        <f t="shared" si="20"/>
        <v/>
      </c>
      <c r="T40" s="64" t="str">
        <f t="shared" si="21"/>
        <v/>
      </c>
      <c r="U40" s="64" t="str">
        <f t="shared" si="22"/>
        <v/>
      </c>
      <c r="V40" s="65" t="str">
        <f t="shared" si="23"/>
        <v/>
      </c>
      <c r="W40" s="61"/>
      <c r="X40" s="58"/>
      <c r="Y40" s="66"/>
      <c r="Z40" s="63" t="str">
        <f t="shared" si="24"/>
        <v/>
      </c>
      <c r="AA40" s="64" t="str">
        <f t="shared" si="25"/>
        <v/>
      </c>
      <c r="AB40" s="67" t="str">
        <f t="shared" si="26"/>
        <v/>
      </c>
      <c r="AC40" s="119"/>
      <c r="AD40" s="68" t="str">
        <f>IF(Z40="","",Z40/13)</f>
        <v/>
      </c>
      <c r="AE40" s="40"/>
    </row>
    <row r="41" spans="1:31" x14ac:dyDescent="0.2">
      <c r="A41" s="249" t="str">
        <f>'PFMP CAP-cuisine'!A38</f>
        <v>NOM DE L'ELEVE/APPRENTI 33</v>
      </c>
      <c r="B41" s="250"/>
      <c r="C41" s="204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60" t="str">
        <f t="shared" si="18"/>
        <v/>
      </c>
      <c r="Q41" s="61"/>
      <c r="R41" s="62" t="str">
        <f t="shared" si="19"/>
        <v/>
      </c>
      <c r="S41" s="63" t="str">
        <f t="shared" si="20"/>
        <v/>
      </c>
      <c r="T41" s="64" t="str">
        <f t="shared" si="21"/>
        <v/>
      </c>
      <c r="U41" s="64" t="str">
        <f t="shared" si="22"/>
        <v/>
      </c>
      <c r="V41" s="65" t="str">
        <f t="shared" si="23"/>
        <v/>
      </c>
      <c r="W41" s="61"/>
      <c r="X41" s="58"/>
      <c r="Y41" s="66"/>
      <c r="Z41" s="63" t="str">
        <f t="shared" si="24"/>
        <v/>
      </c>
      <c r="AA41" s="64" t="str">
        <f t="shared" si="25"/>
        <v/>
      </c>
      <c r="AB41" s="67" t="str">
        <f t="shared" si="26"/>
        <v/>
      </c>
      <c r="AC41" s="119"/>
      <c r="AD41" s="68" t="str">
        <f>IF(Z41="","",Z41/13)</f>
        <v/>
      </c>
      <c r="AE41" s="40"/>
    </row>
    <row r="42" spans="1:31" x14ac:dyDescent="0.2">
      <c r="A42" s="249" t="str">
        <f>'PFMP CAP-cuisine'!A39</f>
        <v>NOM DE L'ELEVE/APPRENTI 34</v>
      </c>
      <c r="B42" s="250"/>
      <c r="C42" s="204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  <c r="P42" s="60" t="str">
        <f t="shared" si="18"/>
        <v/>
      </c>
      <c r="Q42" s="61"/>
      <c r="R42" s="62" t="str">
        <f t="shared" si="19"/>
        <v/>
      </c>
      <c r="S42" s="63" t="str">
        <f t="shared" si="20"/>
        <v/>
      </c>
      <c r="T42" s="64" t="str">
        <f t="shared" si="21"/>
        <v/>
      </c>
      <c r="U42" s="64" t="str">
        <f t="shared" si="22"/>
        <v/>
      </c>
      <c r="V42" s="65" t="str">
        <f t="shared" si="23"/>
        <v/>
      </c>
      <c r="W42" s="61"/>
      <c r="X42" s="58"/>
      <c r="Y42" s="66"/>
      <c r="Z42" s="63" t="str">
        <f t="shared" si="24"/>
        <v/>
      </c>
      <c r="AA42" s="64" t="str">
        <f t="shared" si="25"/>
        <v/>
      </c>
      <c r="AB42" s="67" t="str">
        <f t="shared" si="26"/>
        <v/>
      </c>
      <c r="AC42" s="119"/>
      <c r="AD42" s="68" t="str">
        <f>IF(Z42="","",Z42/13)</f>
        <v/>
      </c>
      <c r="AE42" s="40"/>
    </row>
    <row r="43" spans="1:31" x14ac:dyDescent="0.2">
      <c r="A43" s="249" t="str">
        <f>'PFMP CAP-cuisine'!A40</f>
        <v>NOM DE L'ELEVE/APPRENTI 35</v>
      </c>
      <c r="B43" s="250"/>
      <c r="C43" s="204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  <c r="P43" s="60" t="str">
        <f t="shared" si="18"/>
        <v/>
      </c>
      <c r="Q43" s="61"/>
      <c r="R43" s="62" t="str">
        <f t="shared" si="19"/>
        <v/>
      </c>
      <c r="S43" s="63" t="str">
        <f t="shared" si="20"/>
        <v/>
      </c>
      <c r="T43" s="64" t="str">
        <f t="shared" si="21"/>
        <v/>
      </c>
      <c r="U43" s="64" t="str">
        <f t="shared" si="22"/>
        <v/>
      </c>
      <c r="V43" s="65" t="str">
        <f t="shared" si="23"/>
        <v/>
      </c>
      <c r="W43" s="61"/>
      <c r="X43" s="58"/>
      <c r="Y43" s="66"/>
      <c r="Z43" s="63" t="str">
        <f t="shared" si="24"/>
        <v/>
      </c>
      <c r="AA43" s="64" t="str">
        <f t="shared" si="25"/>
        <v/>
      </c>
      <c r="AB43" s="67" t="str">
        <f t="shared" si="26"/>
        <v/>
      </c>
      <c r="AC43" s="119"/>
      <c r="AD43" s="68" t="str">
        <f>IF(Z43="","",Z43/13)</f>
        <v/>
      </c>
      <c r="AE43" s="40"/>
    </row>
    <row r="44" spans="1:31" x14ac:dyDescent="0.2">
      <c r="A44" s="249" t="str">
        <f>'PFMP CAP-cuisine'!A41</f>
        <v>NOM DE L'ELEVE/APPRENTI 36</v>
      </c>
      <c r="B44" s="250"/>
      <c r="C44" s="204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  <c r="P44" s="60" t="str">
        <f t="shared" si="18"/>
        <v/>
      </c>
      <c r="Q44" s="61"/>
      <c r="R44" s="62" t="str">
        <f t="shared" si="19"/>
        <v/>
      </c>
      <c r="S44" s="63" t="str">
        <f t="shared" si="20"/>
        <v/>
      </c>
      <c r="T44" s="64" t="str">
        <f t="shared" si="21"/>
        <v/>
      </c>
      <c r="U44" s="64" t="str">
        <f t="shared" si="22"/>
        <v/>
      </c>
      <c r="V44" s="65" t="str">
        <f t="shared" si="23"/>
        <v/>
      </c>
      <c r="W44" s="61"/>
      <c r="X44" s="58"/>
      <c r="Y44" s="66"/>
      <c r="Z44" s="63" t="str">
        <f t="shared" si="24"/>
        <v/>
      </c>
      <c r="AA44" s="64" t="str">
        <f t="shared" si="25"/>
        <v/>
      </c>
      <c r="AB44" s="67" t="str">
        <f t="shared" si="26"/>
        <v/>
      </c>
      <c r="AC44" s="119"/>
      <c r="AD44" s="68" t="str">
        <f>IF(Z44="","",Z44/13)</f>
        <v/>
      </c>
      <c r="AE44" s="40"/>
    </row>
    <row r="45" spans="1:31" x14ac:dyDescent="0.2">
      <c r="A45" s="249" t="str">
        <f>'PFMP CAP-cuisine'!A42</f>
        <v>NOM DE L'ELEVE/APPRENTI 37</v>
      </c>
      <c r="B45" s="250"/>
      <c r="C45" s="204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  <c r="P45" s="60" t="str">
        <f t="shared" si="18"/>
        <v/>
      </c>
      <c r="Q45" s="61"/>
      <c r="R45" s="62" t="str">
        <f t="shared" si="19"/>
        <v/>
      </c>
      <c r="S45" s="63" t="str">
        <f t="shared" si="20"/>
        <v/>
      </c>
      <c r="T45" s="64" t="str">
        <f t="shared" si="21"/>
        <v/>
      </c>
      <c r="U45" s="64" t="str">
        <f t="shared" si="22"/>
        <v/>
      </c>
      <c r="V45" s="65" t="str">
        <f t="shared" si="23"/>
        <v/>
      </c>
      <c r="W45" s="61"/>
      <c r="X45" s="58"/>
      <c r="Y45" s="66"/>
      <c r="Z45" s="63" t="str">
        <f t="shared" si="24"/>
        <v/>
      </c>
      <c r="AA45" s="64" t="str">
        <f t="shared" si="25"/>
        <v/>
      </c>
      <c r="AB45" s="67" t="str">
        <f t="shared" si="26"/>
        <v/>
      </c>
      <c r="AC45" s="119"/>
      <c r="AD45" s="68" t="str">
        <f>IF(Z45="","",Z45/13)</f>
        <v/>
      </c>
      <c r="AE45" s="40"/>
    </row>
    <row r="46" spans="1:31" x14ac:dyDescent="0.2">
      <c r="A46" s="249" t="str">
        <f>'PFMP CAP-cuisine'!A43</f>
        <v>NOM DE L'ELEVE/APPRENTI 38</v>
      </c>
      <c r="B46" s="250"/>
      <c r="C46" s="204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60" t="str">
        <f t="shared" si="18"/>
        <v/>
      </c>
      <c r="Q46" s="61"/>
      <c r="R46" s="62" t="str">
        <f t="shared" si="19"/>
        <v/>
      </c>
      <c r="S46" s="63" t="str">
        <f t="shared" si="20"/>
        <v/>
      </c>
      <c r="T46" s="64" t="str">
        <f t="shared" si="21"/>
        <v/>
      </c>
      <c r="U46" s="64" t="str">
        <f t="shared" si="22"/>
        <v/>
      </c>
      <c r="V46" s="65" t="str">
        <f t="shared" si="23"/>
        <v/>
      </c>
      <c r="W46" s="61"/>
      <c r="X46" s="58"/>
      <c r="Y46" s="66"/>
      <c r="Z46" s="63" t="str">
        <f t="shared" si="24"/>
        <v/>
      </c>
      <c r="AA46" s="64" t="str">
        <f t="shared" si="25"/>
        <v/>
      </c>
      <c r="AB46" s="67" t="str">
        <f t="shared" si="26"/>
        <v/>
      </c>
      <c r="AC46" s="119"/>
      <c r="AD46" s="68" t="str">
        <f>IF(Z46="","",Z46/13)</f>
        <v/>
      </c>
      <c r="AE46" s="40"/>
    </row>
    <row r="47" spans="1:31" x14ac:dyDescent="0.2">
      <c r="A47" s="249" t="str">
        <f>'PFMP CAP-cuisine'!A44</f>
        <v>NOM DE L'ELEVE/APPRENTI 39</v>
      </c>
      <c r="B47" s="250"/>
      <c r="C47" s="204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  <c r="P47" s="60" t="str">
        <f t="shared" si="18"/>
        <v/>
      </c>
      <c r="Q47" s="61"/>
      <c r="R47" s="62" t="str">
        <f t="shared" si="19"/>
        <v/>
      </c>
      <c r="S47" s="63" t="str">
        <f t="shared" si="20"/>
        <v/>
      </c>
      <c r="T47" s="64" t="str">
        <f t="shared" si="21"/>
        <v/>
      </c>
      <c r="U47" s="64" t="str">
        <f t="shared" si="22"/>
        <v/>
      </c>
      <c r="V47" s="65" t="str">
        <f t="shared" si="23"/>
        <v/>
      </c>
      <c r="W47" s="61"/>
      <c r="X47" s="58"/>
      <c r="Y47" s="66"/>
      <c r="Z47" s="63" t="str">
        <f t="shared" si="24"/>
        <v/>
      </c>
      <c r="AA47" s="64" t="str">
        <f t="shared" si="25"/>
        <v/>
      </c>
      <c r="AB47" s="67" t="str">
        <f t="shared" si="26"/>
        <v/>
      </c>
      <c r="AC47" s="119"/>
      <c r="AD47" s="68" t="str">
        <f>IF(Z47="","",Z47/13)</f>
        <v/>
      </c>
      <c r="AE47" s="40"/>
    </row>
    <row r="48" spans="1:31" ht="13.5" thickBot="1" x14ac:dyDescent="0.25">
      <c r="A48" s="249" t="str">
        <f>'PFMP CAP-cuisine'!A45</f>
        <v>NOM DE L'ELEVE/APPRENTI 40</v>
      </c>
      <c r="B48" s="250"/>
      <c r="C48" s="205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0" t="str">
        <f t="shared" si="18"/>
        <v/>
      </c>
      <c r="Q48" s="61"/>
      <c r="R48" s="62" t="str">
        <f t="shared" si="19"/>
        <v/>
      </c>
      <c r="S48" s="63" t="str">
        <f t="shared" si="20"/>
        <v/>
      </c>
      <c r="T48" s="64" t="str">
        <f t="shared" si="21"/>
        <v/>
      </c>
      <c r="U48" s="64" t="str">
        <f t="shared" si="22"/>
        <v/>
      </c>
      <c r="V48" s="65" t="str">
        <f t="shared" si="23"/>
        <v/>
      </c>
      <c r="W48" s="61"/>
      <c r="X48" s="58"/>
      <c r="Y48" s="66"/>
      <c r="Z48" s="63" t="str">
        <f t="shared" si="24"/>
        <v/>
      </c>
      <c r="AA48" s="64" t="str">
        <f t="shared" si="25"/>
        <v/>
      </c>
      <c r="AB48" s="67" t="str">
        <f t="shared" si="26"/>
        <v/>
      </c>
      <c r="AC48" s="119"/>
      <c r="AD48" s="68" t="str">
        <f>IF(Z48="","",Z48/13)</f>
        <v/>
      </c>
      <c r="AE48" s="40"/>
    </row>
    <row r="49" spans="1:31" s="56" customFormat="1" ht="15.6" customHeight="1" thickBot="1" x14ac:dyDescent="0.3">
      <c r="A49" s="255" t="s">
        <v>107</v>
      </c>
      <c r="B49" s="256"/>
      <c r="C49" s="146"/>
      <c r="D49" s="147" t="str">
        <f>IF(D9="","",AVERAGE(D9:D48))</f>
        <v/>
      </c>
      <c r="E49" s="147" t="str">
        <f t="shared" ref="E49:AC49" si="27">IF(E9="","",AVERAGE(E9:E48))</f>
        <v/>
      </c>
      <c r="F49" s="147" t="str">
        <f t="shared" si="27"/>
        <v/>
      </c>
      <c r="G49" s="147" t="str">
        <f t="shared" si="27"/>
        <v/>
      </c>
      <c r="H49" s="147" t="str">
        <f t="shared" si="27"/>
        <v/>
      </c>
      <c r="I49" s="147" t="str">
        <f t="shared" si="27"/>
        <v/>
      </c>
      <c r="J49" s="147" t="str">
        <f t="shared" si="27"/>
        <v/>
      </c>
      <c r="K49" s="147" t="str">
        <f t="shared" si="27"/>
        <v/>
      </c>
      <c r="L49" s="147" t="str">
        <f t="shared" si="27"/>
        <v/>
      </c>
      <c r="M49" s="147" t="str">
        <f t="shared" si="27"/>
        <v/>
      </c>
      <c r="N49" s="147" t="str">
        <f t="shared" si="27"/>
        <v/>
      </c>
      <c r="O49" s="147" t="str">
        <f t="shared" si="27"/>
        <v/>
      </c>
      <c r="P49" s="147" t="str">
        <f t="shared" si="27"/>
        <v/>
      </c>
      <c r="Q49" s="147" t="str">
        <f t="shared" si="27"/>
        <v/>
      </c>
      <c r="R49" s="147" t="str">
        <f t="shared" si="27"/>
        <v/>
      </c>
      <c r="S49" s="147" t="str">
        <f t="shared" si="27"/>
        <v/>
      </c>
      <c r="T49" s="147" t="str">
        <f t="shared" si="27"/>
        <v/>
      </c>
      <c r="U49" s="147" t="str">
        <f t="shared" si="27"/>
        <v/>
      </c>
      <c r="V49" s="147" t="str">
        <f t="shared" si="27"/>
        <v/>
      </c>
      <c r="W49" s="147" t="str">
        <f t="shared" si="27"/>
        <v/>
      </c>
      <c r="X49" s="147" t="str">
        <f t="shared" si="27"/>
        <v/>
      </c>
      <c r="Y49" s="147" t="str">
        <f t="shared" si="27"/>
        <v/>
      </c>
      <c r="Z49" s="147" t="str">
        <f t="shared" si="27"/>
        <v/>
      </c>
      <c r="AA49" s="147" t="str">
        <f t="shared" si="27"/>
        <v/>
      </c>
      <c r="AB49" s="147" t="str">
        <f t="shared" si="27"/>
        <v/>
      </c>
      <c r="AC49" s="147" t="str">
        <f t="shared" si="27"/>
        <v/>
      </c>
      <c r="AD49" s="148" t="str">
        <f>IF(OR(AD9="",AD37="",AD38="",AD39="",AD40="",AD41="",AD42="",AD43="",AD44="",AD45="",AD46="",AD48=""),"",AVERAGE(AD9:AD48))</f>
        <v/>
      </c>
      <c r="AE49" s="55"/>
    </row>
    <row r="50" spans="1:31" s="56" customFormat="1" ht="15.6" customHeight="1" thickBot="1" x14ac:dyDescent="0.3">
      <c r="A50" s="257" t="s">
        <v>108</v>
      </c>
      <c r="B50" s="258"/>
      <c r="C50" s="146"/>
      <c r="D50" s="149" t="str">
        <f>IF(D9="","",MAX(D9:D48))</f>
        <v/>
      </c>
      <c r="E50" s="149" t="str">
        <f t="shared" ref="E50:AC50" si="28">IF(E9="","",MAX(E9:E48))</f>
        <v/>
      </c>
      <c r="F50" s="149" t="str">
        <f t="shared" si="28"/>
        <v/>
      </c>
      <c r="G50" s="149" t="str">
        <f t="shared" si="28"/>
        <v/>
      </c>
      <c r="H50" s="149" t="str">
        <f t="shared" si="28"/>
        <v/>
      </c>
      <c r="I50" s="149" t="str">
        <f t="shared" si="28"/>
        <v/>
      </c>
      <c r="J50" s="149" t="str">
        <f t="shared" si="28"/>
        <v/>
      </c>
      <c r="K50" s="149" t="str">
        <f t="shared" si="28"/>
        <v/>
      </c>
      <c r="L50" s="149" t="str">
        <f t="shared" si="28"/>
        <v/>
      </c>
      <c r="M50" s="149" t="str">
        <f t="shared" si="28"/>
        <v/>
      </c>
      <c r="N50" s="149" t="str">
        <f t="shared" si="28"/>
        <v/>
      </c>
      <c r="O50" s="149" t="str">
        <f t="shared" si="28"/>
        <v/>
      </c>
      <c r="P50" s="149" t="str">
        <f t="shared" si="28"/>
        <v/>
      </c>
      <c r="Q50" s="149" t="str">
        <f t="shared" si="28"/>
        <v/>
      </c>
      <c r="R50" s="149" t="str">
        <f t="shared" si="28"/>
        <v/>
      </c>
      <c r="S50" s="149" t="str">
        <f t="shared" si="28"/>
        <v/>
      </c>
      <c r="T50" s="149" t="str">
        <f t="shared" si="28"/>
        <v/>
      </c>
      <c r="U50" s="149" t="str">
        <f t="shared" si="28"/>
        <v/>
      </c>
      <c r="V50" s="149" t="str">
        <f t="shared" si="28"/>
        <v/>
      </c>
      <c r="W50" s="149" t="str">
        <f t="shared" si="28"/>
        <v/>
      </c>
      <c r="X50" s="149" t="str">
        <f t="shared" si="28"/>
        <v/>
      </c>
      <c r="Y50" s="149" t="str">
        <f t="shared" si="28"/>
        <v/>
      </c>
      <c r="Z50" s="149" t="str">
        <f t="shared" si="28"/>
        <v/>
      </c>
      <c r="AA50" s="149" t="str">
        <f t="shared" si="28"/>
        <v/>
      </c>
      <c r="AB50" s="149" t="str">
        <f t="shared" si="28"/>
        <v/>
      </c>
      <c r="AC50" s="149" t="str">
        <f t="shared" si="28"/>
        <v/>
      </c>
      <c r="AD50" s="148" t="str">
        <f>IF(OR(AD37="",AD38="",AD39="",AD40="",AD41="",AD42="",AD43="",AD44="",AD45="",AD46="",AD47="",AD49=""),"",MAX(AD37:AD49))</f>
        <v/>
      </c>
      <c r="AE50" s="55"/>
    </row>
    <row r="51" spans="1:31" s="56" customFormat="1" ht="15.6" customHeight="1" thickTop="1" thickBot="1" x14ac:dyDescent="0.3">
      <c r="A51" s="251" t="s">
        <v>109</v>
      </c>
      <c r="B51" s="252"/>
      <c r="C51" s="146"/>
      <c r="D51" s="150" t="str">
        <f>IF(D9="","",MIN(D9:D48))</f>
        <v/>
      </c>
      <c r="E51" s="150" t="str">
        <f t="shared" ref="E51:AC51" si="29">IF(E9="","",MIN(E9:E48))</f>
        <v/>
      </c>
      <c r="F51" s="150" t="str">
        <f t="shared" si="29"/>
        <v/>
      </c>
      <c r="G51" s="150" t="str">
        <f t="shared" si="29"/>
        <v/>
      </c>
      <c r="H51" s="150" t="str">
        <f t="shared" si="29"/>
        <v/>
      </c>
      <c r="I51" s="150" t="str">
        <f t="shared" si="29"/>
        <v/>
      </c>
      <c r="J51" s="150" t="str">
        <f t="shared" si="29"/>
        <v/>
      </c>
      <c r="K51" s="150" t="str">
        <f t="shared" si="29"/>
        <v/>
      </c>
      <c r="L51" s="150" t="str">
        <f t="shared" si="29"/>
        <v/>
      </c>
      <c r="M51" s="150" t="str">
        <f t="shared" si="29"/>
        <v/>
      </c>
      <c r="N51" s="150" t="str">
        <f t="shared" si="29"/>
        <v/>
      </c>
      <c r="O51" s="150" t="str">
        <f t="shared" si="29"/>
        <v/>
      </c>
      <c r="P51" s="150" t="str">
        <f t="shared" si="29"/>
        <v/>
      </c>
      <c r="Q51" s="150" t="str">
        <f t="shared" si="29"/>
        <v/>
      </c>
      <c r="R51" s="150" t="str">
        <f t="shared" si="29"/>
        <v/>
      </c>
      <c r="S51" s="150" t="str">
        <f t="shared" si="29"/>
        <v/>
      </c>
      <c r="T51" s="150" t="str">
        <f t="shared" si="29"/>
        <v/>
      </c>
      <c r="U51" s="150" t="str">
        <f t="shared" si="29"/>
        <v/>
      </c>
      <c r="V51" s="150" t="str">
        <f t="shared" si="29"/>
        <v/>
      </c>
      <c r="W51" s="150" t="str">
        <f t="shared" si="29"/>
        <v/>
      </c>
      <c r="X51" s="150" t="str">
        <f t="shared" si="29"/>
        <v/>
      </c>
      <c r="Y51" s="150" t="str">
        <f t="shared" si="29"/>
        <v/>
      </c>
      <c r="Z51" s="150" t="str">
        <f t="shared" si="29"/>
        <v/>
      </c>
      <c r="AA51" s="150" t="str">
        <f t="shared" si="29"/>
        <v/>
      </c>
      <c r="AB51" s="150" t="str">
        <f t="shared" si="29"/>
        <v/>
      </c>
      <c r="AC51" s="150" t="str">
        <f t="shared" si="29"/>
        <v/>
      </c>
      <c r="AD51" s="148" t="str">
        <f>IF(OR(AD38="",AD39="",AD40="",AD41="",AD42="",AD43="",AD44="",AD45="",AD46="",AD47="",AD48="",AD50=""),"",MIN(AD38:AD50))</f>
        <v/>
      </c>
      <c r="AE51" s="55"/>
    </row>
    <row r="52" spans="1:31" s="56" customFormat="1" ht="14.25" thickTop="1" thickBot="1" x14ac:dyDescent="0.3">
      <c r="A52" s="253" t="s">
        <v>110</v>
      </c>
      <c r="B52" s="254"/>
      <c r="C52" s="146"/>
      <c r="D52" s="151" t="str">
        <f>IF(D9="","",STDEV(D9:D48))</f>
        <v/>
      </c>
      <c r="E52" s="151" t="str">
        <f t="shared" ref="E52:AC52" si="30">IF(E9="","",STDEV(E9:E48))</f>
        <v/>
      </c>
      <c r="F52" s="151" t="str">
        <f t="shared" si="30"/>
        <v/>
      </c>
      <c r="G52" s="151" t="str">
        <f t="shared" si="30"/>
        <v/>
      </c>
      <c r="H52" s="151" t="str">
        <f t="shared" si="30"/>
        <v/>
      </c>
      <c r="I52" s="151" t="str">
        <f t="shared" si="30"/>
        <v/>
      </c>
      <c r="J52" s="151" t="str">
        <f t="shared" si="30"/>
        <v/>
      </c>
      <c r="K52" s="151" t="str">
        <f t="shared" si="30"/>
        <v/>
      </c>
      <c r="L52" s="151" t="str">
        <f t="shared" si="30"/>
        <v/>
      </c>
      <c r="M52" s="151" t="str">
        <f t="shared" si="30"/>
        <v/>
      </c>
      <c r="N52" s="151" t="str">
        <f t="shared" si="30"/>
        <v/>
      </c>
      <c r="O52" s="151" t="str">
        <f t="shared" si="30"/>
        <v/>
      </c>
      <c r="P52" s="151" t="str">
        <f t="shared" si="30"/>
        <v/>
      </c>
      <c r="Q52" s="151" t="str">
        <f t="shared" si="30"/>
        <v/>
      </c>
      <c r="R52" s="151" t="str">
        <f t="shared" si="30"/>
        <v/>
      </c>
      <c r="S52" s="151" t="str">
        <f t="shared" si="30"/>
        <v/>
      </c>
      <c r="T52" s="151" t="str">
        <f t="shared" si="30"/>
        <v/>
      </c>
      <c r="U52" s="151" t="str">
        <f t="shared" si="30"/>
        <v/>
      </c>
      <c r="V52" s="151" t="str">
        <f t="shared" si="30"/>
        <v/>
      </c>
      <c r="W52" s="151" t="str">
        <f t="shared" si="30"/>
        <v/>
      </c>
      <c r="X52" s="151" t="str">
        <f t="shared" si="30"/>
        <v/>
      </c>
      <c r="Y52" s="151" t="str">
        <f t="shared" si="30"/>
        <v/>
      </c>
      <c r="Z52" s="151" t="str">
        <f t="shared" si="30"/>
        <v/>
      </c>
      <c r="AA52" s="151" t="str">
        <f t="shared" si="30"/>
        <v/>
      </c>
      <c r="AB52" s="151" t="str">
        <f t="shared" si="30"/>
        <v/>
      </c>
      <c r="AC52" s="151" t="str">
        <f t="shared" si="30"/>
        <v/>
      </c>
      <c r="AD52" s="148" t="str">
        <f>IF(OR(AD9="",AD37="",AD38="",AD39="",AD40="",AD41="",AD42="",AD43="",AD44="",AD45="",AD46="",AD48=""),"",ec(AD9:AD48))</f>
        <v/>
      </c>
      <c r="AE52" s="55"/>
    </row>
    <row r="53" spans="1:31" ht="13.5" thickTop="1" x14ac:dyDescent="0.2"/>
  </sheetData>
  <sheetProtection algorithmName="SHA-512" hashValue="LTXJKEhmhHAKVamr6uZ3sk7KpApXEwU1uZeHOgCoqGU9IxwvK1Cl7hvQDjtSYjB1Cv/YraiUR5KnvAo8X6woBw==" saltValue="XsOajdYEDuU4MVbUter87w==" spinCount="100000" sheet="1" selectLockedCells="1"/>
  <mergeCells count="62">
    <mergeCell ref="A51:B51"/>
    <mergeCell ref="A52:B52"/>
    <mergeCell ref="A48:B48"/>
    <mergeCell ref="A49:B49"/>
    <mergeCell ref="A50:B50"/>
    <mergeCell ref="A45:B45"/>
    <mergeCell ref="A46:B46"/>
    <mergeCell ref="A47:B47"/>
    <mergeCell ref="A42:B42"/>
    <mergeCell ref="A43:B43"/>
    <mergeCell ref="A44:B44"/>
    <mergeCell ref="A39:B39"/>
    <mergeCell ref="A40:B40"/>
    <mergeCell ref="A41:B41"/>
    <mergeCell ref="A9:B9"/>
    <mergeCell ref="A37:B37"/>
    <mergeCell ref="A38:B38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1:B21"/>
    <mergeCell ref="AC6:AC7"/>
    <mergeCell ref="A4:B4"/>
    <mergeCell ref="C4:Q4"/>
    <mergeCell ref="A6:B7"/>
    <mergeCell ref="C6:C8"/>
    <mergeCell ref="D6:P6"/>
    <mergeCell ref="Q6:R6"/>
    <mergeCell ref="S6:V7"/>
    <mergeCell ref="W6:Y6"/>
    <mergeCell ref="D7:G7"/>
    <mergeCell ref="H7:K7"/>
    <mergeCell ref="L7:O7"/>
    <mergeCell ref="Q7:R7"/>
    <mergeCell ref="W7:Y7"/>
    <mergeCell ref="A22:B22"/>
    <mergeCell ref="A23:B23"/>
    <mergeCell ref="A24:B24"/>
    <mergeCell ref="A25:B25"/>
    <mergeCell ref="Z6:AB7"/>
    <mergeCell ref="A1:W2"/>
    <mergeCell ref="A3:B3"/>
    <mergeCell ref="C3:Q3"/>
    <mergeCell ref="A26:B26"/>
    <mergeCell ref="A27:B2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conditionalFormatting sqref="P9:P48 R9:V48 AA9:AB48">
    <cfRule type="cellIs" dxfId="2" priority="1" operator="lessThan">
      <formula>10</formula>
    </cfRule>
  </conditionalFormatting>
  <pageMargins left="0.25" right="0.25" top="0.75" bottom="0.75" header="0.3" footer="0.3"/>
  <pageSetup paperSize="9" scale="59" orientation="landscape" r:id="rId1"/>
  <headerFooter>
    <oddHeader>&amp;CTableau de synthèse des notes</oddHeader>
    <oddFooter>&amp;CGrille récapitulative - Académie de Strasbourg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57"/>
  <sheetViews>
    <sheetView view="pageBreakPreview" zoomScale="50" zoomScaleNormal="70" zoomScaleSheetLayoutView="50" zoomScalePageLayoutView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0" sqref="D20"/>
    </sheetView>
  </sheetViews>
  <sheetFormatPr baseColWidth="10" defaultColWidth="11.42578125" defaultRowHeight="15" x14ac:dyDescent="0.25"/>
  <cols>
    <col min="1" max="1" width="23" customWidth="1"/>
    <col min="3" max="3" width="4.42578125" customWidth="1"/>
    <col min="20" max="20" width="13.28515625" customWidth="1"/>
    <col min="21" max="21" width="13.7109375" customWidth="1"/>
    <col min="22" max="22" width="13.28515625" customWidth="1"/>
    <col min="23" max="23" width="13" customWidth="1"/>
    <col min="24" max="25" width="12.42578125" customWidth="1"/>
    <col min="26" max="26" width="13.28515625" customWidth="1"/>
    <col min="27" max="27" width="12.7109375" customWidth="1"/>
    <col min="30" max="30" width="3.7109375" customWidth="1"/>
  </cols>
  <sheetData>
    <row r="1" spans="1:30" s="34" customFormat="1" ht="13.9" customHeight="1" x14ac:dyDescent="0.2">
      <c r="A1" s="290" t="s">
        <v>120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166"/>
      <c r="Y1" s="166"/>
      <c r="Z1" s="166"/>
      <c r="AA1" s="166"/>
      <c r="AB1" s="166"/>
      <c r="AC1" s="166"/>
      <c r="AD1" s="167"/>
    </row>
    <row r="2" spans="1:30" s="34" customFormat="1" ht="112.9" customHeight="1" thickBo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  <c r="X2" s="168"/>
      <c r="Y2" s="168"/>
      <c r="Z2" s="168"/>
      <c r="AA2" s="168"/>
      <c r="AB2" s="168" t="str">
        <f>Présentation!L4</f>
        <v>Version 6 - mai 2021</v>
      </c>
      <c r="AC2" s="167"/>
      <c r="AD2" s="167"/>
    </row>
    <row r="3" spans="1:30" s="34" customFormat="1" ht="13.5" thickBot="1" x14ac:dyDescent="0.25">
      <c r="A3" s="296" t="s">
        <v>78</v>
      </c>
      <c r="B3" s="297"/>
      <c r="C3" s="298">
        <f>'PFMP CAP-cuisine'!F2</f>
        <v>2021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30" s="34" customFormat="1" ht="43.9" customHeight="1" thickBot="1" x14ac:dyDescent="0.25">
      <c r="A4" s="301" t="s">
        <v>79</v>
      </c>
      <c r="B4" s="302"/>
      <c r="C4" s="303">
        <f>'PFMP CAP-cuisine'!B2</f>
        <v>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9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</row>
    <row r="5" spans="1:30" ht="15.75" thickBot="1" x14ac:dyDescent="0.3"/>
    <row r="6" spans="1:30" ht="16.5" customHeight="1" thickTop="1" thickBot="1" x14ac:dyDescent="0.3">
      <c r="A6" s="315"/>
      <c r="B6" s="316"/>
      <c r="C6" s="319"/>
      <c r="D6" s="323" t="s">
        <v>121</v>
      </c>
      <c r="E6" s="324"/>
      <c r="F6" s="324"/>
      <c r="G6" s="324"/>
      <c r="H6" s="325"/>
      <c r="I6" s="325"/>
      <c r="J6" s="325"/>
      <c r="K6" s="325"/>
      <c r="L6" s="325"/>
      <c r="M6" s="325"/>
      <c r="N6" s="325"/>
      <c r="O6" s="326"/>
      <c r="P6" s="327" t="s">
        <v>122</v>
      </c>
      <c r="Q6" s="325"/>
      <c r="R6" s="325"/>
      <c r="S6" s="325"/>
      <c r="T6" s="328" t="s">
        <v>123</v>
      </c>
      <c r="U6" s="329"/>
      <c r="V6" s="329"/>
      <c r="W6" s="329"/>
      <c r="X6" s="329"/>
      <c r="Y6" s="329"/>
      <c r="Z6" s="329"/>
      <c r="AA6" s="329"/>
      <c r="AB6" s="329"/>
      <c r="AC6" s="329"/>
    </row>
    <row r="7" spans="1:30" ht="16.5" customHeight="1" thickTop="1" thickBot="1" x14ac:dyDescent="0.3">
      <c r="A7" s="317"/>
      <c r="B7" s="318"/>
      <c r="C7" s="320"/>
      <c r="D7" s="330" t="s">
        <v>124</v>
      </c>
      <c r="E7" s="330"/>
      <c r="F7" s="330"/>
      <c r="G7" s="323"/>
      <c r="H7" s="331" t="s">
        <v>125</v>
      </c>
      <c r="I7" s="332"/>
      <c r="J7" s="332"/>
      <c r="K7" s="333"/>
      <c r="L7" s="331" t="s">
        <v>126</v>
      </c>
      <c r="M7" s="332"/>
      <c r="N7" s="332"/>
      <c r="O7" s="333"/>
      <c r="P7" s="329" t="s">
        <v>127</v>
      </c>
      <c r="Q7" s="329"/>
      <c r="R7" s="329"/>
      <c r="S7" s="334"/>
      <c r="T7" s="311" t="s">
        <v>128</v>
      </c>
      <c r="U7" s="312"/>
      <c r="V7" s="312"/>
      <c r="W7" s="312"/>
      <c r="X7" s="312"/>
      <c r="Y7" s="335" t="s">
        <v>129</v>
      </c>
      <c r="Z7" s="336"/>
      <c r="AA7" s="336"/>
      <c r="AB7" s="336"/>
      <c r="AC7" s="337"/>
    </row>
    <row r="8" spans="1:30" ht="30.75" thickTop="1" x14ac:dyDescent="0.25">
      <c r="A8" s="313" t="s">
        <v>80</v>
      </c>
      <c r="B8" s="314"/>
      <c r="C8" s="321"/>
      <c r="D8" s="23" t="s">
        <v>130</v>
      </c>
      <c r="E8" s="22" t="s">
        <v>131</v>
      </c>
      <c r="F8" s="27"/>
      <c r="G8" s="20"/>
      <c r="H8" s="26" t="s">
        <v>130</v>
      </c>
      <c r="I8" s="22" t="s">
        <v>131</v>
      </c>
      <c r="J8" s="21"/>
      <c r="K8" s="25"/>
      <c r="L8" s="26" t="s">
        <v>130</v>
      </c>
      <c r="M8" s="22" t="s">
        <v>131</v>
      </c>
      <c r="N8" s="21"/>
      <c r="O8" s="25"/>
      <c r="P8" s="24" t="s">
        <v>130</v>
      </c>
      <c r="Q8" s="22" t="s">
        <v>131</v>
      </c>
      <c r="R8" s="21"/>
      <c r="S8" s="20"/>
      <c r="T8" s="19" t="s">
        <v>130</v>
      </c>
      <c r="U8" s="18" t="s">
        <v>131</v>
      </c>
      <c r="V8" s="18" t="s">
        <v>131</v>
      </c>
      <c r="W8" s="17"/>
      <c r="X8" s="28"/>
      <c r="Y8" s="184" t="s">
        <v>132</v>
      </c>
      <c r="Z8" s="185" t="s">
        <v>133</v>
      </c>
      <c r="AA8" s="185" t="s">
        <v>133</v>
      </c>
      <c r="AB8" s="186"/>
      <c r="AC8" s="187"/>
    </row>
    <row r="9" spans="1:30" ht="45.75" thickBot="1" x14ac:dyDescent="0.3">
      <c r="A9" s="30" t="s">
        <v>91</v>
      </c>
      <c r="B9" s="31" t="s">
        <v>92</v>
      </c>
      <c r="C9" s="322"/>
      <c r="D9" s="12" t="s">
        <v>134</v>
      </c>
      <c r="E9" s="11" t="s">
        <v>135</v>
      </c>
      <c r="F9" s="16" t="s">
        <v>136</v>
      </c>
      <c r="G9" s="14" t="s">
        <v>137</v>
      </c>
      <c r="H9" s="13" t="s">
        <v>138</v>
      </c>
      <c r="I9" s="11" t="s">
        <v>139</v>
      </c>
      <c r="J9" s="10" t="s">
        <v>140</v>
      </c>
      <c r="K9" s="9" t="s">
        <v>141</v>
      </c>
      <c r="L9" s="13" t="s">
        <v>142</v>
      </c>
      <c r="M9" s="11" t="s">
        <v>143</v>
      </c>
      <c r="N9" s="10" t="s">
        <v>144</v>
      </c>
      <c r="O9" s="9" t="s">
        <v>145</v>
      </c>
      <c r="P9" s="15" t="s">
        <v>146</v>
      </c>
      <c r="Q9" s="11" t="s">
        <v>147</v>
      </c>
      <c r="R9" s="10" t="s">
        <v>148</v>
      </c>
      <c r="S9" s="14" t="s">
        <v>149</v>
      </c>
      <c r="T9" s="13" t="s">
        <v>150</v>
      </c>
      <c r="U9" s="11" t="s">
        <v>151</v>
      </c>
      <c r="V9" s="11" t="s">
        <v>152</v>
      </c>
      <c r="W9" s="10" t="s">
        <v>153</v>
      </c>
      <c r="X9" s="14" t="s">
        <v>154</v>
      </c>
      <c r="Y9" s="13" t="s">
        <v>155</v>
      </c>
      <c r="Z9" s="11" t="s">
        <v>156</v>
      </c>
      <c r="AA9" s="11" t="s">
        <v>157</v>
      </c>
      <c r="AB9" s="32" t="s">
        <v>158</v>
      </c>
      <c r="AC9" s="9" t="s">
        <v>159</v>
      </c>
    </row>
    <row r="10" spans="1:30" ht="15.75" thickBot="1" x14ac:dyDescent="0.3">
      <c r="A10" s="309" t="str">
        <f>'PFMP BACPRO-CSR'!A6</f>
        <v>NOM DE L'ELEVE/APPRENTI 1</v>
      </c>
      <c r="B10" s="310"/>
      <c r="C10" s="8"/>
      <c r="D10" s="209"/>
      <c r="E10" s="210"/>
      <c r="F10" s="3" t="str">
        <f>IF(OR(D124="ab",D10=""),"",(D10+E10))</f>
        <v/>
      </c>
      <c r="G10" s="5" t="str">
        <f>IF(F10="","",IF(MROUND(F10/2,0.5)&lt;F10/2,MROUND(F10/2,0.5)+0.5,MROUND(F10/2,0.5)))</f>
        <v/>
      </c>
      <c r="H10" s="210"/>
      <c r="I10" s="210"/>
      <c r="J10" s="4" t="str">
        <f>IF(OR(H10="ab",H10=""),"",(H10+I10))</f>
        <v/>
      </c>
      <c r="K10" s="5" t="str">
        <f>IF(J10="","",IF(MROUND(J10/2,0.5)&lt;J10/2,MROUND(J10/2,0.5)+0.5,MROUND(J10/2,0.5)))</f>
        <v/>
      </c>
      <c r="L10" s="210"/>
      <c r="M10" s="210"/>
      <c r="N10" s="4" t="str">
        <f>IF(OR(L10="ab",L10=""),"",SUM(L10:M10))</f>
        <v/>
      </c>
      <c r="O10" s="5" t="str">
        <f>IF(N10="","",IF(MROUND(N10/2,0.5)&lt;N10/2,MROUND(N10/2,0.5)+0.5,MROUND(N10/2,0.5)))</f>
        <v/>
      </c>
      <c r="P10" s="207"/>
      <c r="Q10" s="210"/>
      <c r="R10" s="4" t="str">
        <f t="shared" ref="R10" si="0">IF(OR(P10="ab",P10=""),"",P10+Q10)</f>
        <v/>
      </c>
      <c r="S10" s="7" t="str">
        <f>IF(R10="","",IF(MROUND(R10/3,0.5)&lt;R10/3,MROUND(R10/3,0.5)+0.5,MROUND(R10/3,0.5)))</f>
        <v/>
      </c>
      <c r="T10" s="209"/>
      <c r="U10" s="210"/>
      <c r="V10" s="210"/>
      <c r="W10" s="4" t="str">
        <f>IF(T10="","",T10+V10+U10)</f>
        <v/>
      </c>
      <c r="X10" s="5" t="str">
        <f>IF(W10="","",IF(MROUND(W10/4,0.5)&lt;W10/4,MROUND(W10/4,0.5)+0.5,MROUND(W10/4,0.5)))</f>
        <v/>
      </c>
      <c r="Y10" s="131"/>
      <c r="Z10" s="210"/>
      <c r="AA10" s="210"/>
      <c r="AB10" s="2" t="str">
        <f>IF(Y10="","",SUM(Y10:AA10))</f>
        <v/>
      </c>
      <c r="AC10" s="5" t="str">
        <f>IF(AB10="","",IF(MROUND(AB10/4,0.5)&lt;AB10/4,MROUND(AB10/4,0.5)+0.5,MROUND(AB10/4,0.5)))</f>
        <v/>
      </c>
    </row>
    <row r="11" spans="1:30" ht="15.75" thickBot="1" x14ac:dyDescent="0.3">
      <c r="A11" s="309" t="str">
        <f>'PFMP BACPRO-CSR'!A7</f>
        <v>NOM DE L'ELEVE/APPRENTI 2</v>
      </c>
      <c r="B11" s="310"/>
      <c r="C11" s="8"/>
      <c r="D11" s="209"/>
      <c r="E11" s="210"/>
      <c r="F11" s="3" t="str">
        <f>IF(OR(D125="ab",D11=""),"",(D11+E11))</f>
        <v/>
      </c>
      <c r="G11" s="5" t="str">
        <f t="shared" ref="G11:G52" si="1">IF(F11="","",IF(MROUND(F11/2,0.5)&lt;F11/2,MROUND(F11/2,0.5)+0.5,MROUND(F11/2,0.5)))</f>
        <v/>
      </c>
      <c r="H11" s="210"/>
      <c r="I11" s="210"/>
      <c r="J11" s="4" t="str">
        <f t="shared" ref="J11:J52" si="2">IF(OR(H11="ab",H11=""),"",(H11+I11))</f>
        <v/>
      </c>
      <c r="K11" s="5" t="str">
        <f t="shared" ref="K11:K52" si="3">IF(J11="","",IF(MROUND(J11/2,0.5)&lt;J11/2,MROUND(J11/2,0.5)+0.5,MROUND(J11/2,0.5)))</f>
        <v/>
      </c>
      <c r="L11" s="210"/>
      <c r="M11" s="210"/>
      <c r="N11" s="4" t="str">
        <f t="shared" ref="N11:N52" si="4">IF(OR(L11="ab",L11=""),"",SUM(L11:M11))</f>
        <v/>
      </c>
      <c r="O11" s="5" t="str">
        <f t="shared" ref="O11:O52" si="5">IF(N11="","",IF(MROUND(N11/2,0.5)&lt;N11/2,MROUND(N11/2,0.5)+0.5,MROUND(N11/2,0.5)))</f>
        <v/>
      </c>
      <c r="P11" s="207"/>
      <c r="Q11" s="210"/>
      <c r="R11" s="4" t="str">
        <f t="shared" ref="R11:R52" si="6">IF(OR(P11="ab",P11=""),"",P11+Q11)</f>
        <v/>
      </c>
      <c r="S11" s="7" t="str">
        <f t="shared" ref="S11:S52" si="7">IF(R11="","",IF(MROUND(R11/3,0.5)&lt;R11/3,MROUND(R11/3,0.5)+0.5,MROUND(R11/3,0.5)))</f>
        <v/>
      </c>
      <c r="T11" s="209"/>
      <c r="U11" s="210"/>
      <c r="V11" s="210"/>
      <c r="W11" s="4" t="str">
        <f t="shared" ref="W11:W52" si="8">IF(T11="","",T11+V11+U11)</f>
        <v/>
      </c>
      <c r="X11" s="5" t="str">
        <f t="shared" ref="X11:X52" si="9">IF(W11="","",IF(MROUND(W11/4,0.5)&lt;W11/4,MROUND(W11/4,0.5)+0.5,MROUND(W11/4,0.5)))</f>
        <v/>
      </c>
      <c r="Y11" s="131"/>
      <c r="Z11" s="210"/>
      <c r="AA11" s="210"/>
      <c r="AB11" s="2" t="str">
        <f t="shared" ref="AB11:AB52" si="10">IF(Y11="","",SUM(Y11:AA11))</f>
        <v/>
      </c>
      <c r="AC11" s="5" t="str">
        <f t="shared" ref="AC11:AC52" si="11">IF(AB11="","",IF(MROUND(AB11/4,0.5)&lt;AB11/4,MROUND(AB11/4,0.5)+0.5,MROUND(AB11/4,0.5)))</f>
        <v/>
      </c>
    </row>
    <row r="12" spans="1:30" ht="15.75" thickBot="1" x14ac:dyDescent="0.3">
      <c r="A12" s="309" t="str">
        <f>'PFMP BACPRO-CSR'!A8</f>
        <v>NOM DE L'ELEVE/APPRENTI 3</v>
      </c>
      <c r="B12" s="310"/>
      <c r="C12" s="8"/>
      <c r="D12" s="209"/>
      <c r="E12" s="210"/>
      <c r="F12" s="3" t="str">
        <f>IF(OR(D126="ab",D12=""),"",(D12+E12))</f>
        <v/>
      </c>
      <c r="G12" s="5" t="str">
        <f t="shared" si="1"/>
        <v/>
      </c>
      <c r="H12" s="210"/>
      <c r="I12" s="210"/>
      <c r="J12" s="4" t="str">
        <f t="shared" si="2"/>
        <v/>
      </c>
      <c r="K12" s="5" t="str">
        <f t="shared" si="3"/>
        <v/>
      </c>
      <c r="L12" s="210"/>
      <c r="M12" s="210"/>
      <c r="N12" s="4" t="str">
        <f t="shared" si="4"/>
        <v/>
      </c>
      <c r="O12" s="5" t="str">
        <f t="shared" si="5"/>
        <v/>
      </c>
      <c r="P12" s="207"/>
      <c r="Q12" s="210"/>
      <c r="R12" s="4" t="str">
        <f t="shared" si="6"/>
        <v/>
      </c>
      <c r="S12" s="7" t="str">
        <f t="shared" si="7"/>
        <v/>
      </c>
      <c r="T12" s="209"/>
      <c r="U12" s="210"/>
      <c r="V12" s="210"/>
      <c r="W12" s="4" t="str">
        <f t="shared" si="8"/>
        <v/>
      </c>
      <c r="X12" s="5" t="str">
        <f t="shared" si="9"/>
        <v/>
      </c>
      <c r="Y12" s="131"/>
      <c r="Z12" s="210"/>
      <c r="AA12" s="210"/>
      <c r="AB12" s="2" t="str">
        <f t="shared" si="10"/>
        <v/>
      </c>
      <c r="AC12" s="5" t="str">
        <f t="shared" si="11"/>
        <v/>
      </c>
    </row>
    <row r="13" spans="1:30" ht="15.75" thickBot="1" x14ac:dyDescent="0.3">
      <c r="A13" s="309" t="str">
        <f>'PFMP BACPRO-CSR'!A9</f>
        <v>NOM DE L'ELEVE/APPRENTI 4</v>
      </c>
      <c r="B13" s="310"/>
      <c r="C13" s="8"/>
      <c r="D13" s="209"/>
      <c r="E13" s="210"/>
      <c r="F13" s="3" t="str">
        <f>IF(OR(D127="ab",D13=""),"",(D13+E13))</f>
        <v/>
      </c>
      <c r="G13" s="5" t="str">
        <f t="shared" si="1"/>
        <v/>
      </c>
      <c r="H13" s="210"/>
      <c r="I13" s="210"/>
      <c r="J13" s="4" t="str">
        <f t="shared" si="2"/>
        <v/>
      </c>
      <c r="K13" s="5" t="str">
        <f t="shared" si="3"/>
        <v/>
      </c>
      <c r="L13" s="210"/>
      <c r="M13" s="210"/>
      <c r="N13" s="4" t="str">
        <f t="shared" si="4"/>
        <v/>
      </c>
      <c r="O13" s="5" t="str">
        <f t="shared" si="5"/>
        <v/>
      </c>
      <c r="P13" s="207"/>
      <c r="Q13" s="210"/>
      <c r="R13" s="4" t="str">
        <f t="shared" si="6"/>
        <v/>
      </c>
      <c r="S13" s="7" t="str">
        <f t="shared" si="7"/>
        <v/>
      </c>
      <c r="T13" s="209"/>
      <c r="U13" s="210"/>
      <c r="V13" s="210"/>
      <c r="W13" s="4" t="str">
        <f t="shared" si="8"/>
        <v/>
      </c>
      <c r="X13" s="5" t="str">
        <f t="shared" si="9"/>
        <v/>
      </c>
      <c r="Y13" s="131"/>
      <c r="Z13" s="210"/>
      <c r="AA13" s="210"/>
      <c r="AB13" s="2" t="str">
        <f t="shared" si="10"/>
        <v/>
      </c>
      <c r="AC13" s="5" t="str">
        <f t="shared" si="11"/>
        <v/>
      </c>
    </row>
    <row r="14" spans="1:30" ht="15.75" thickBot="1" x14ac:dyDescent="0.3">
      <c r="A14" s="309" t="str">
        <f>'PFMP BACPRO-CSR'!A10</f>
        <v>NOM DE L'ELEVE/APPRENTI 5</v>
      </c>
      <c r="B14" s="310"/>
      <c r="C14" s="8"/>
      <c r="D14" s="209"/>
      <c r="E14" s="210"/>
      <c r="F14" s="3" t="str">
        <f t="shared" ref="F14:F25" si="12">IF(OR(D104="ab",D14=""),"",(D14+E14))</f>
        <v/>
      </c>
      <c r="G14" s="5" t="str">
        <f t="shared" si="1"/>
        <v/>
      </c>
      <c r="H14" s="210"/>
      <c r="I14" s="210"/>
      <c r="J14" s="4" t="str">
        <f t="shared" si="2"/>
        <v/>
      </c>
      <c r="K14" s="5" t="str">
        <f t="shared" si="3"/>
        <v/>
      </c>
      <c r="L14" s="210"/>
      <c r="M14" s="210"/>
      <c r="N14" s="4" t="str">
        <f t="shared" si="4"/>
        <v/>
      </c>
      <c r="O14" s="5" t="str">
        <f t="shared" si="5"/>
        <v/>
      </c>
      <c r="P14" s="207"/>
      <c r="Q14" s="210"/>
      <c r="R14" s="4" t="str">
        <f t="shared" si="6"/>
        <v/>
      </c>
      <c r="S14" s="7" t="str">
        <f t="shared" si="7"/>
        <v/>
      </c>
      <c r="T14" s="209"/>
      <c r="U14" s="210"/>
      <c r="V14" s="210"/>
      <c r="W14" s="4" t="str">
        <f t="shared" si="8"/>
        <v/>
      </c>
      <c r="X14" s="5" t="str">
        <f t="shared" si="9"/>
        <v/>
      </c>
      <c r="Y14" s="131"/>
      <c r="Z14" s="210"/>
      <c r="AA14" s="210"/>
      <c r="AB14" s="2" t="str">
        <f t="shared" si="10"/>
        <v/>
      </c>
      <c r="AC14" s="5" t="str">
        <f t="shared" si="11"/>
        <v/>
      </c>
    </row>
    <row r="15" spans="1:30" ht="15.75" thickBot="1" x14ac:dyDescent="0.3">
      <c r="A15" s="309" t="str">
        <f>'PFMP BACPRO-CSR'!A11</f>
        <v>NOM DE L'ELEVE/APPRENTI 6</v>
      </c>
      <c r="B15" s="310"/>
      <c r="C15" s="8"/>
      <c r="D15" s="209"/>
      <c r="E15" s="210"/>
      <c r="F15" s="3" t="str">
        <f t="shared" si="12"/>
        <v/>
      </c>
      <c r="G15" s="5" t="str">
        <f t="shared" si="1"/>
        <v/>
      </c>
      <c r="H15" s="210"/>
      <c r="I15" s="210"/>
      <c r="J15" s="4" t="str">
        <f t="shared" si="2"/>
        <v/>
      </c>
      <c r="K15" s="5" t="str">
        <f t="shared" si="3"/>
        <v/>
      </c>
      <c r="L15" s="210"/>
      <c r="M15" s="210"/>
      <c r="N15" s="4" t="str">
        <f t="shared" si="4"/>
        <v/>
      </c>
      <c r="O15" s="5" t="str">
        <f t="shared" si="5"/>
        <v/>
      </c>
      <c r="P15" s="207"/>
      <c r="Q15" s="210"/>
      <c r="R15" s="4" t="str">
        <f t="shared" si="6"/>
        <v/>
      </c>
      <c r="S15" s="7" t="str">
        <f t="shared" si="7"/>
        <v/>
      </c>
      <c r="T15" s="209"/>
      <c r="U15" s="210"/>
      <c r="V15" s="210"/>
      <c r="W15" s="4" t="str">
        <f t="shared" si="8"/>
        <v/>
      </c>
      <c r="X15" s="5" t="str">
        <f t="shared" si="9"/>
        <v/>
      </c>
      <c r="Y15" s="131"/>
      <c r="Z15" s="210"/>
      <c r="AA15" s="210"/>
      <c r="AB15" s="2" t="str">
        <f t="shared" si="10"/>
        <v/>
      </c>
      <c r="AC15" s="5" t="str">
        <f t="shared" si="11"/>
        <v/>
      </c>
    </row>
    <row r="16" spans="1:30" ht="15.75" thickBot="1" x14ac:dyDescent="0.3">
      <c r="A16" s="309" t="str">
        <f>'PFMP BACPRO-CSR'!A12</f>
        <v>NOM DE L'ELEVE/APPRENTI 7</v>
      </c>
      <c r="B16" s="310"/>
      <c r="C16" s="8"/>
      <c r="D16" s="209"/>
      <c r="E16" s="210"/>
      <c r="F16" s="3" t="str">
        <f t="shared" si="12"/>
        <v/>
      </c>
      <c r="G16" s="5" t="str">
        <f t="shared" si="1"/>
        <v/>
      </c>
      <c r="H16" s="210"/>
      <c r="I16" s="210"/>
      <c r="J16" s="4" t="str">
        <f t="shared" si="2"/>
        <v/>
      </c>
      <c r="K16" s="5" t="str">
        <f t="shared" si="3"/>
        <v/>
      </c>
      <c r="L16" s="210"/>
      <c r="M16" s="210"/>
      <c r="N16" s="4" t="str">
        <f t="shared" si="4"/>
        <v/>
      </c>
      <c r="O16" s="5" t="str">
        <f t="shared" si="5"/>
        <v/>
      </c>
      <c r="P16" s="207"/>
      <c r="Q16" s="210"/>
      <c r="R16" s="4" t="str">
        <f t="shared" si="6"/>
        <v/>
      </c>
      <c r="S16" s="7" t="str">
        <f t="shared" si="7"/>
        <v/>
      </c>
      <c r="T16" s="209"/>
      <c r="U16" s="210"/>
      <c r="V16" s="210"/>
      <c r="W16" s="4" t="str">
        <f t="shared" si="8"/>
        <v/>
      </c>
      <c r="X16" s="5" t="str">
        <f t="shared" si="9"/>
        <v/>
      </c>
      <c r="Y16" s="131"/>
      <c r="Z16" s="210"/>
      <c r="AA16" s="210"/>
      <c r="AB16" s="2" t="str">
        <f t="shared" si="10"/>
        <v/>
      </c>
      <c r="AC16" s="5" t="str">
        <f t="shared" si="11"/>
        <v/>
      </c>
    </row>
    <row r="17" spans="1:29" ht="15.75" thickBot="1" x14ac:dyDescent="0.3">
      <c r="A17" s="309" t="str">
        <f>'PFMP BACPRO-CSR'!A13</f>
        <v>NOM DE L'ELEVE/APPRENTI 8</v>
      </c>
      <c r="B17" s="310"/>
      <c r="C17" s="8"/>
      <c r="D17" s="209"/>
      <c r="E17" s="210"/>
      <c r="F17" s="3" t="str">
        <f t="shared" si="12"/>
        <v/>
      </c>
      <c r="G17" s="5" t="str">
        <f t="shared" si="1"/>
        <v/>
      </c>
      <c r="H17" s="210"/>
      <c r="I17" s="210"/>
      <c r="J17" s="4" t="str">
        <f t="shared" si="2"/>
        <v/>
      </c>
      <c r="K17" s="5" t="str">
        <f t="shared" si="3"/>
        <v/>
      </c>
      <c r="L17" s="210"/>
      <c r="M17" s="210"/>
      <c r="N17" s="4" t="str">
        <f t="shared" si="4"/>
        <v/>
      </c>
      <c r="O17" s="5" t="str">
        <f t="shared" si="5"/>
        <v/>
      </c>
      <c r="P17" s="207"/>
      <c r="Q17" s="210"/>
      <c r="R17" s="4" t="str">
        <f t="shared" si="6"/>
        <v/>
      </c>
      <c r="S17" s="7" t="str">
        <f t="shared" si="7"/>
        <v/>
      </c>
      <c r="T17" s="209"/>
      <c r="U17" s="210"/>
      <c r="V17" s="210"/>
      <c r="W17" s="4" t="str">
        <f t="shared" si="8"/>
        <v/>
      </c>
      <c r="X17" s="5" t="str">
        <f t="shared" si="9"/>
        <v/>
      </c>
      <c r="Y17" s="131"/>
      <c r="Z17" s="210"/>
      <c r="AA17" s="210"/>
      <c r="AB17" s="2" t="str">
        <f t="shared" si="10"/>
        <v/>
      </c>
      <c r="AC17" s="5" t="str">
        <f t="shared" si="11"/>
        <v/>
      </c>
    </row>
    <row r="18" spans="1:29" ht="15.75" thickBot="1" x14ac:dyDescent="0.3">
      <c r="A18" s="309" t="str">
        <f>'PFMP BACPRO-CSR'!A14</f>
        <v>NOM DE L'ELEVE/APPRENTI 9</v>
      </c>
      <c r="B18" s="310"/>
      <c r="C18" s="8"/>
      <c r="D18" s="209"/>
      <c r="E18" s="210"/>
      <c r="F18" s="3" t="str">
        <f t="shared" si="12"/>
        <v/>
      </c>
      <c r="G18" s="5" t="str">
        <f t="shared" si="1"/>
        <v/>
      </c>
      <c r="H18" s="210"/>
      <c r="I18" s="210"/>
      <c r="J18" s="4" t="str">
        <f t="shared" si="2"/>
        <v/>
      </c>
      <c r="K18" s="5" t="str">
        <f t="shared" si="3"/>
        <v/>
      </c>
      <c r="L18" s="210"/>
      <c r="M18" s="210"/>
      <c r="N18" s="4" t="str">
        <f t="shared" si="4"/>
        <v/>
      </c>
      <c r="O18" s="5" t="str">
        <f t="shared" si="5"/>
        <v/>
      </c>
      <c r="P18" s="207"/>
      <c r="Q18" s="210"/>
      <c r="R18" s="4" t="str">
        <f t="shared" si="6"/>
        <v/>
      </c>
      <c r="S18" s="7" t="str">
        <f t="shared" si="7"/>
        <v/>
      </c>
      <c r="T18" s="209"/>
      <c r="U18" s="210"/>
      <c r="V18" s="210"/>
      <c r="W18" s="4" t="str">
        <f t="shared" si="8"/>
        <v/>
      </c>
      <c r="X18" s="5" t="str">
        <f t="shared" si="9"/>
        <v/>
      </c>
      <c r="Y18" s="131"/>
      <c r="Z18" s="210"/>
      <c r="AA18" s="210"/>
      <c r="AB18" s="2" t="str">
        <f t="shared" si="10"/>
        <v/>
      </c>
      <c r="AC18" s="5" t="str">
        <f t="shared" si="11"/>
        <v/>
      </c>
    </row>
    <row r="19" spans="1:29" ht="15.75" thickBot="1" x14ac:dyDescent="0.3">
      <c r="A19" s="309" t="str">
        <f>'PFMP BACPRO-CSR'!A15</f>
        <v>NOM DE L'ELEVE/APPRENTI 10</v>
      </c>
      <c r="B19" s="310"/>
      <c r="C19" s="8"/>
      <c r="D19" s="209"/>
      <c r="E19" s="210"/>
      <c r="F19" s="3" t="str">
        <f t="shared" si="12"/>
        <v/>
      </c>
      <c r="G19" s="5" t="str">
        <f t="shared" si="1"/>
        <v/>
      </c>
      <c r="H19" s="210"/>
      <c r="I19" s="210"/>
      <c r="J19" s="4" t="str">
        <f t="shared" si="2"/>
        <v/>
      </c>
      <c r="K19" s="5" t="str">
        <f t="shared" si="3"/>
        <v/>
      </c>
      <c r="L19" s="210"/>
      <c r="M19" s="210"/>
      <c r="N19" s="4" t="str">
        <f t="shared" si="4"/>
        <v/>
      </c>
      <c r="O19" s="5" t="str">
        <f t="shared" si="5"/>
        <v/>
      </c>
      <c r="P19" s="207"/>
      <c r="Q19" s="210"/>
      <c r="R19" s="4" t="str">
        <f t="shared" si="6"/>
        <v/>
      </c>
      <c r="S19" s="7" t="str">
        <f t="shared" si="7"/>
        <v/>
      </c>
      <c r="T19" s="209"/>
      <c r="U19" s="210"/>
      <c r="V19" s="210"/>
      <c r="W19" s="4" t="str">
        <f t="shared" si="8"/>
        <v/>
      </c>
      <c r="X19" s="5" t="str">
        <f t="shared" si="9"/>
        <v/>
      </c>
      <c r="Y19" s="131"/>
      <c r="Z19" s="210"/>
      <c r="AA19" s="210"/>
      <c r="AB19" s="2" t="str">
        <f t="shared" si="10"/>
        <v/>
      </c>
      <c r="AC19" s="5" t="str">
        <f t="shared" si="11"/>
        <v/>
      </c>
    </row>
    <row r="20" spans="1:29" ht="15.75" thickBot="1" x14ac:dyDescent="0.3">
      <c r="A20" s="309" t="str">
        <f>'PFMP BACPRO-CSR'!A16</f>
        <v>NOM DE L'ELEVE/APPRENTI 11</v>
      </c>
      <c r="B20" s="310"/>
      <c r="C20" s="8"/>
      <c r="D20" s="208"/>
      <c r="E20" s="210"/>
      <c r="F20" s="3" t="str">
        <f t="shared" si="12"/>
        <v/>
      </c>
      <c r="G20" s="5" t="str">
        <f t="shared" si="1"/>
        <v/>
      </c>
      <c r="H20" s="210"/>
      <c r="I20" s="210"/>
      <c r="J20" s="4" t="str">
        <f t="shared" si="2"/>
        <v/>
      </c>
      <c r="K20" s="5" t="str">
        <f t="shared" si="3"/>
        <v/>
      </c>
      <c r="L20" s="210"/>
      <c r="M20" s="210"/>
      <c r="N20" s="4" t="str">
        <f t="shared" si="4"/>
        <v/>
      </c>
      <c r="O20" s="5" t="str">
        <f t="shared" si="5"/>
        <v/>
      </c>
      <c r="P20" s="207"/>
      <c r="Q20" s="210"/>
      <c r="R20" s="4" t="str">
        <f t="shared" si="6"/>
        <v/>
      </c>
      <c r="S20" s="7" t="str">
        <f t="shared" si="7"/>
        <v/>
      </c>
      <c r="T20" s="209"/>
      <c r="U20" s="210"/>
      <c r="V20" s="210"/>
      <c r="W20" s="4" t="str">
        <f t="shared" si="8"/>
        <v/>
      </c>
      <c r="X20" s="5" t="str">
        <f t="shared" si="9"/>
        <v/>
      </c>
      <c r="Y20" s="131"/>
      <c r="Z20" s="210"/>
      <c r="AA20" s="210"/>
      <c r="AB20" s="2" t="str">
        <f t="shared" si="10"/>
        <v/>
      </c>
      <c r="AC20" s="5" t="str">
        <f t="shared" si="11"/>
        <v/>
      </c>
    </row>
    <row r="21" spans="1:29" ht="15.75" thickBot="1" x14ac:dyDescent="0.3">
      <c r="A21" s="309" t="str">
        <f>'PFMP BACPRO-CSR'!A17</f>
        <v>NOM DE L'ELEVE/APPRENTI 12</v>
      </c>
      <c r="B21" s="310"/>
      <c r="C21" s="8"/>
      <c r="D21" s="6"/>
      <c r="E21" s="210"/>
      <c r="F21" s="3" t="str">
        <f t="shared" si="12"/>
        <v/>
      </c>
      <c r="G21" s="5" t="str">
        <f t="shared" si="1"/>
        <v/>
      </c>
      <c r="H21" s="131"/>
      <c r="I21" s="210"/>
      <c r="J21" s="4" t="str">
        <f t="shared" si="2"/>
        <v/>
      </c>
      <c r="K21" s="5" t="str">
        <f t="shared" si="3"/>
        <v/>
      </c>
      <c r="L21" s="131"/>
      <c r="M21" s="210"/>
      <c r="N21" s="4" t="str">
        <f t="shared" si="4"/>
        <v/>
      </c>
      <c r="O21" s="5" t="str">
        <f t="shared" si="5"/>
        <v/>
      </c>
      <c r="P21" s="29"/>
      <c r="Q21" s="210"/>
      <c r="R21" s="4" t="str">
        <f t="shared" si="6"/>
        <v/>
      </c>
      <c r="S21" s="7" t="str">
        <f t="shared" si="7"/>
        <v/>
      </c>
      <c r="T21" s="131"/>
      <c r="U21" s="210"/>
      <c r="V21" s="210"/>
      <c r="W21" s="4" t="str">
        <f t="shared" si="8"/>
        <v/>
      </c>
      <c r="X21" s="5" t="str">
        <f t="shared" si="9"/>
        <v/>
      </c>
      <c r="Y21" s="131"/>
      <c r="Z21" s="210"/>
      <c r="AA21" s="210"/>
      <c r="AB21" s="2" t="str">
        <f t="shared" si="10"/>
        <v/>
      </c>
      <c r="AC21" s="5" t="str">
        <f t="shared" si="11"/>
        <v/>
      </c>
    </row>
    <row r="22" spans="1:29" ht="15.75" thickBot="1" x14ac:dyDescent="0.3">
      <c r="A22" s="309" t="str">
        <f>'PFMP BACPRO-CSR'!A18</f>
        <v>NOM DE L'ELEVE/APPRENTI 13</v>
      </c>
      <c r="B22" s="310"/>
      <c r="C22" s="8"/>
      <c r="D22" s="210"/>
      <c r="E22" s="210"/>
      <c r="F22" s="3" t="str">
        <f t="shared" si="12"/>
        <v/>
      </c>
      <c r="G22" s="5" t="str">
        <f t="shared" si="1"/>
        <v/>
      </c>
      <c r="H22" s="210"/>
      <c r="I22" s="210"/>
      <c r="J22" s="4" t="str">
        <f t="shared" si="2"/>
        <v/>
      </c>
      <c r="K22" s="5" t="str">
        <f t="shared" si="3"/>
        <v/>
      </c>
      <c r="L22" s="210"/>
      <c r="M22" s="210"/>
      <c r="N22" s="4" t="str">
        <f t="shared" si="4"/>
        <v/>
      </c>
      <c r="O22" s="5" t="str">
        <f t="shared" si="5"/>
        <v/>
      </c>
      <c r="P22" s="29"/>
      <c r="Q22" s="210"/>
      <c r="R22" s="4" t="str">
        <f t="shared" si="6"/>
        <v/>
      </c>
      <c r="S22" s="7" t="str">
        <f t="shared" si="7"/>
        <v/>
      </c>
      <c r="T22" s="210"/>
      <c r="U22" s="210"/>
      <c r="V22" s="210"/>
      <c r="W22" s="4" t="str">
        <f t="shared" si="8"/>
        <v/>
      </c>
      <c r="X22" s="5" t="str">
        <f t="shared" si="9"/>
        <v/>
      </c>
      <c r="Y22" s="131"/>
      <c r="Z22" s="210"/>
      <c r="AA22" s="210"/>
      <c r="AB22" s="2" t="str">
        <f t="shared" si="10"/>
        <v/>
      </c>
      <c r="AC22" s="5" t="str">
        <f t="shared" si="11"/>
        <v/>
      </c>
    </row>
    <row r="23" spans="1:29" ht="15.75" thickBot="1" x14ac:dyDescent="0.3">
      <c r="A23" s="309" t="str">
        <f>'PFMP BACPRO-CSR'!A19</f>
        <v>NOM DE L'ELEVE/APPRENTI 14</v>
      </c>
      <c r="B23" s="310"/>
      <c r="C23" s="8"/>
      <c r="D23" s="210"/>
      <c r="E23" s="210"/>
      <c r="F23" s="3" t="str">
        <f t="shared" si="12"/>
        <v/>
      </c>
      <c r="G23" s="5" t="str">
        <f t="shared" si="1"/>
        <v/>
      </c>
      <c r="H23" s="210"/>
      <c r="I23" s="210"/>
      <c r="J23" s="4" t="str">
        <f t="shared" si="2"/>
        <v/>
      </c>
      <c r="K23" s="5" t="str">
        <f t="shared" si="3"/>
        <v/>
      </c>
      <c r="L23" s="210"/>
      <c r="M23" s="210"/>
      <c r="N23" s="4" t="str">
        <f t="shared" si="4"/>
        <v/>
      </c>
      <c r="O23" s="5" t="str">
        <f t="shared" si="5"/>
        <v/>
      </c>
      <c r="P23" s="29"/>
      <c r="Q23" s="210"/>
      <c r="R23" s="4" t="str">
        <f t="shared" si="6"/>
        <v/>
      </c>
      <c r="S23" s="7" t="str">
        <f t="shared" si="7"/>
        <v/>
      </c>
      <c r="T23" s="210"/>
      <c r="U23" s="210"/>
      <c r="V23" s="210"/>
      <c r="W23" s="4" t="str">
        <f t="shared" si="8"/>
        <v/>
      </c>
      <c r="X23" s="5" t="str">
        <f t="shared" si="9"/>
        <v/>
      </c>
      <c r="Y23" s="131"/>
      <c r="Z23" s="210"/>
      <c r="AA23" s="210"/>
      <c r="AB23" s="2" t="str">
        <f t="shared" si="10"/>
        <v/>
      </c>
      <c r="AC23" s="5" t="str">
        <f t="shared" si="11"/>
        <v/>
      </c>
    </row>
    <row r="24" spans="1:29" ht="15.75" thickBot="1" x14ac:dyDescent="0.3">
      <c r="A24" s="309" t="str">
        <f>'PFMP BACPRO-CSR'!A20</f>
        <v>NOM DE L'ELEVE/APPRENTI 15</v>
      </c>
      <c r="B24" s="310"/>
      <c r="C24" s="8"/>
      <c r="D24" s="210"/>
      <c r="E24" s="210"/>
      <c r="F24" s="3" t="str">
        <f t="shared" si="12"/>
        <v/>
      </c>
      <c r="G24" s="5" t="str">
        <f t="shared" si="1"/>
        <v/>
      </c>
      <c r="H24" s="210"/>
      <c r="I24" s="210"/>
      <c r="J24" s="4" t="str">
        <f t="shared" si="2"/>
        <v/>
      </c>
      <c r="K24" s="5" t="str">
        <f t="shared" si="3"/>
        <v/>
      </c>
      <c r="L24" s="210"/>
      <c r="M24" s="210"/>
      <c r="N24" s="4" t="str">
        <f t="shared" si="4"/>
        <v/>
      </c>
      <c r="O24" s="5" t="str">
        <f t="shared" si="5"/>
        <v/>
      </c>
      <c r="P24" s="29"/>
      <c r="Q24" s="210"/>
      <c r="R24" s="4" t="str">
        <f t="shared" si="6"/>
        <v/>
      </c>
      <c r="S24" s="7" t="str">
        <f t="shared" si="7"/>
        <v/>
      </c>
      <c r="T24" s="210"/>
      <c r="U24" s="210"/>
      <c r="V24" s="210"/>
      <c r="W24" s="4" t="str">
        <f t="shared" si="8"/>
        <v/>
      </c>
      <c r="X24" s="5" t="str">
        <f t="shared" si="9"/>
        <v/>
      </c>
      <c r="Y24" s="131"/>
      <c r="Z24" s="210"/>
      <c r="AA24" s="210"/>
      <c r="AB24" s="2" t="str">
        <f t="shared" si="10"/>
        <v/>
      </c>
      <c r="AC24" s="5" t="str">
        <f t="shared" si="11"/>
        <v/>
      </c>
    </row>
    <row r="25" spans="1:29" ht="15.75" thickBot="1" x14ac:dyDescent="0.3">
      <c r="A25" s="309" t="str">
        <f>'PFMP BACPRO-CSR'!A21</f>
        <v>NOM DE L'ELEVE/APPRENTI 16</v>
      </c>
      <c r="B25" s="310"/>
      <c r="C25" s="8"/>
      <c r="D25" s="210"/>
      <c r="E25" s="210"/>
      <c r="F25" s="3" t="str">
        <f t="shared" si="12"/>
        <v/>
      </c>
      <c r="G25" s="5" t="str">
        <f t="shared" si="1"/>
        <v/>
      </c>
      <c r="H25" s="210"/>
      <c r="I25" s="210"/>
      <c r="J25" s="4" t="str">
        <f t="shared" si="2"/>
        <v/>
      </c>
      <c r="K25" s="5" t="str">
        <f t="shared" si="3"/>
        <v/>
      </c>
      <c r="L25" s="210"/>
      <c r="M25" s="210"/>
      <c r="N25" s="4" t="str">
        <f t="shared" si="4"/>
        <v/>
      </c>
      <c r="O25" s="5" t="str">
        <f t="shared" si="5"/>
        <v/>
      </c>
      <c r="P25" s="29"/>
      <c r="Q25" s="210"/>
      <c r="R25" s="4" t="str">
        <f t="shared" si="6"/>
        <v/>
      </c>
      <c r="S25" s="7" t="str">
        <f t="shared" si="7"/>
        <v/>
      </c>
      <c r="T25" s="210"/>
      <c r="U25" s="210"/>
      <c r="V25" s="210"/>
      <c r="W25" s="4" t="str">
        <f t="shared" si="8"/>
        <v/>
      </c>
      <c r="X25" s="5" t="str">
        <f t="shared" si="9"/>
        <v/>
      </c>
      <c r="Y25" s="131"/>
      <c r="Z25" s="210"/>
      <c r="AA25" s="210"/>
      <c r="AB25" s="2" t="str">
        <f t="shared" si="10"/>
        <v/>
      </c>
      <c r="AC25" s="5" t="str">
        <f t="shared" si="11"/>
        <v/>
      </c>
    </row>
    <row r="26" spans="1:29" ht="15.75" thickBot="1" x14ac:dyDescent="0.3">
      <c r="A26" s="309" t="str">
        <f>'PFMP BACPRO-CSR'!A22</f>
        <v>NOM DE L'ELEVE/APPRENTI 17</v>
      </c>
      <c r="B26" s="310"/>
      <c r="C26" s="8"/>
      <c r="D26" s="210"/>
      <c r="E26" s="210"/>
      <c r="F26" s="3" t="str">
        <f t="shared" ref="F26:F37" si="13">IF(OR(D116="ab",D26=""),"",(D26+E26))</f>
        <v/>
      </c>
      <c r="G26" s="5" t="str">
        <f t="shared" si="1"/>
        <v/>
      </c>
      <c r="H26" s="210"/>
      <c r="I26" s="210"/>
      <c r="J26" s="4" t="str">
        <f t="shared" si="2"/>
        <v/>
      </c>
      <c r="K26" s="5" t="str">
        <f t="shared" si="3"/>
        <v/>
      </c>
      <c r="L26" s="210"/>
      <c r="M26" s="210"/>
      <c r="N26" s="4" t="str">
        <f t="shared" si="4"/>
        <v/>
      </c>
      <c r="O26" s="5" t="str">
        <f t="shared" si="5"/>
        <v/>
      </c>
      <c r="P26" s="29"/>
      <c r="Q26" s="210"/>
      <c r="R26" s="4" t="str">
        <f t="shared" si="6"/>
        <v/>
      </c>
      <c r="S26" s="7" t="str">
        <f t="shared" si="7"/>
        <v/>
      </c>
      <c r="T26" s="210"/>
      <c r="U26" s="210"/>
      <c r="V26" s="210"/>
      <c r="W26" s="4" t="str">
        <f t="shared" si="8"/>
        <v/>
      </c>
      <c r="X26" s="5" t="str">
        <f t="shared" si="9"/>
        <v/>
      </c>
      <c r="Y26" s="131"/>
      <c r="Z26" s="210"/>
      <c r="AA26" s="210"/>
      <c r="AB26" s="2" t="str">
        <f t="shared" si="10"/>
        <v/>
      </c>
      <c r="AC26" s="5" t="str">
        <f t="shared" si="11"/>
        <v/>
      </c>
    </row>
    <row r="27" spans="1:29" ht="15.75" thickBot="1" x14ac:dyDescent="0.3">
      <c r="A27" s="309" t="str">
        <f>'PFMP BACPRO-CSR'!A23</f>
        <v>NOM DE L'ELEVE/APPRENTI 18</v>
      </c>
      <c r="B27" s="310"/>
      <c r="C27" s="8"/>
      <c r="D27" s="210"/>
      <c r="E27" s="210"/>
      <c r="F27" s="3" t="str">
        <f t="shared" si="13"/>
        <v/>
      </c>
      <c r="G27" s="5" t="str">
        <f t="shared" si="1"/>
        <v/>
      </c>
      <c r="H27" s="210"/>
      <c r="I27" s="210"/>
      <c r="J27" s="4" t="str">
        <f t="shared" si="2"/>
        <v/>
      </c>
      <c r="K27" s="5" t="str">
        <f t="shared" si="3"/>
        <v/>
      </c>
      <c r="L27" s="210"/>
      <c r="M27" s="210"/>
      <c r="N27" s="4" t="str">
        <f t="shared" si="4"/>
        <v/>
      </c>
      <c r="O27" s="5" t="str">
        <f t="shared" si="5"/>
        <v/>
      </c>
      <c r="P27" s="29"/>
      <c r="Q27" s="210"/>
      <c r="R27" s="4" t="str">
        <f t="shared" si="6"/>
        <v/>
      </c>
      <c r="S27" s="7" t="str">
        <f t="shared" si="7"/>
        <v/>
      </c>
      <c r="T27" s="210"/>
      <c r="U27" s="210"/>
      <c r="V27" s="210"/>
      <c r="W27" s="4" t="str">
        <f t="shared" si="8"/>
        <v/>
      </c>
      <c r="X27" s="5" t="str">
        <f t="shared" si="9"/>
        <v/>
      </c>
      <c r="Y27" s="131"/>
      <c r="Z27" s="210"/>
      <c r="AA27" s="210"/>
      <c r="AB27" s="2" t="str">
        <f t="shared" si="10"/>
        <v/>
      </c>
      <c r="AC27" s="5" t="str">
        <f t="shared" si="11"/>
        <v/>
      </c>
    </row>
    <row r="28" spans="1:29" ht="15.75" thickBot="1" x14ac:dyDescent="0.3">
      <c r="A28" s="309" t="str">
        <f>'PFMP BACPRO-CSR'!A24</f>
        <v>NOM DE L'ELEVE/APPRENTI 19</v>
      </c>
      <c r="B28" s="310"/>
      <c r="C28" s="8"/>
      <c r="D28" s="210"/>
      <c r="E28" s="210"/>
      <c r="F28" s="3" t="str">
        <f t="shared" si="13"/>
        <v/>
      </c>
      <c r="G28" s="5" t="str">
        <f t="shared" si="1"/>
        <v/>
      </c>
      <c r="H28" s="210"/>
      <c r="I28" s="210"/>
      <c r="J28" s="4" t="str">
        <f t="shared" si="2"/>
        <v/>
      </c>
      <c r="K28" s="5" t="str">
        <f t="shared" si="3"/>
        <v/>
      </c>
      <c r="L28" s="210"/>
      <c r="M28" s="210"/>
      <c r="N28" s="4" t="str">
        <f t="shared" si="4"/>
        <v/>
      </c>
      <c r="O28" s="5" t="str">
        <f t="shared" si="5"/>
        <v/>
      </c>
      <c r="P28" s="29"/>
      <c r="Q28" s="210"/>
      <c r="R28" s="4" t="str">
        <f t="shared" si="6"/>
        <v/>
      </c>
      <c r="S28" s="7" t="str">
        <f t="shared" si="7"/>
        <v/>
      </c>
      <c r="T28" s="210"/>
      <c r="U28" s="210"/>
      <c r="V28" s="210"/>
      <c r="W28" s="4" t="str">
        <f t="shared" si="8"/>
        <v/>
      </c>
      <c r="X28" s="5" t="str">
        <f t="shared" si="9"/>
        <v/>
      </c>
      <c r="Y28" s="131"/>
      <c r="Z28" s="210"/>
      <c r="AA28" s="210"/>
      <c r="AB28" s="2" t="str">
        <f t="shared" si="10"/>
        <v/>
      </c>
      <c r="AC28" s="5" t="str">
        <f t="shared" si="11"/>
        <v/>
      </c>
    </row>
    <row r="29" spans="1:29" ht="15.75" thickBot="1" x14ac:dyDescent="0.3">
      <c r="A29" s="309" t="str">
        <f>'PFMP BACPRO-CSR'!A25</f>
        <v>NOM DE L'ELEVE/APPRENTI 20</v>
      </c>
      <c r="B29" s="310"/>
      <c r="C29" s="8"/>
      <c r="D29" s="210"/>
      <c r="E29" s="210"/>
      <c r="F29" s="3" t="str">
        <f t="shared" si="13"/>
        <v/>
      </c>
      <c r="G29" s="5" t="str">
        <f t="shared" si="1"/>
        <v/>
      </c>
      <c r="H29" s="210"/>
      <c r="I29" s="210"/>
      <c r="J29" s="4" t="str">
        <f t="shared" si="2"/>
        <v/>
      </c>
      <c r="K29" s="5" t="str">
        <f t="shared" si="3"/>
        <v/>
      </c>
      <c r="L29" s="210"/>
      <c r="M29" s="210"/>
      <c r="N29" s="4" t="str">
        <f t="shared" si="4"/>
        <v/>
      </c>
      <c r="O29" s="5" t="str">
        <f t="shared" si="5"/>
        <v/>
      </c>
      <c r="P29" s="29"/>
      <c r="Q29" s="210"/>
      <c r="R29" s="4" t="str">
        <f t="shared" si="6"/>
        <v/>
      </c>
      <c r="S29" s="7" t="str">
        <f t="shared" si="7"/>
        <v/>
      </c>
      <c r="T29" s="210"/>
      <c r="U29" s="210"/>
      <c r="V29" s="210"/>
      <c r="W29" s="4" t="str">
        <f t="shared" si="8"/>
        <v/>
      </c>
      <c r="X29" s="5" t="str">
        <f t="shared" si="9"/>
        <v/>
      </c>
      <c r="Y29" s="131"/>
      <c r="Z29" s="210"/>
      <c r="AA29" s="210"/>
      <c r="AB29" s="2" t="str">
        <f t="shared" si="10"/>
        <v/>
      </c>
      <c r="AC29" s="5" t="str">
        <f t="shared" si="11"/>
        <v/>
      </c>
    </row>
    <row r="30" spans="1:29" ht="15.75" thickBot="1" x14ac:dyDescent="0.3">
      <c r="A30" s="309" t="str">
        <f>'PFMP BACPRO-CSR'!A26</f>
        <v>NOM DE L'ELEVE/APPRENTI 21</v>
      </c>
      <c r="B30" s="310"/>
      <c r="C30" s="8"/>
      <c r="D30" s="210"/>
      <c r="E30" s="210"/>
      <c r="F30" s="3" t="str">
        <f t="shared" si="13"/>
        <v/>
      </c>
      <c r="G30" s="5" t="str">
        <f t="shared" si="1"/>
        <v/>
      </c>
      <c r="H30" s="210"/>
      <c r="I30" s="210"/>
      <c r="J30" s="4" t="str">
        <f t="shared" si="2"/>
        <v/>
      </c>
      <c r="K30" s="5" t="str">
        <f t="shared" si="3"/>
        <v/>
      </c>
      <c r="L30" s="210"/>
      <c r="M30" s="210"/>
      <c r="N30" s="4" t="str">
        <f t="shared" si="4"/>
        <v/>
      </c>
      <c r="O30" s="5" t="str">
        <f t="shared" si="5"/>
        <v/>
      </c>
      <c r="P30" s="29"/>
      <c r="Q30" s="210"/>
      <c r="R30" s="4" t="str">
        <f t="shared" si="6"/>
        <v/>
      </c>
      <c r="S30" s="7" t="str">
        <f t="shared" si="7"/>
        <v/>
      </c>
      <c r="T30" s="210"/>
      <c r="U30" s="210"/>
      <c r="V30" s="210"/>
      <c r="W30" s="4" t="str">
        <f t="shared" si="8"/>
        <v/>
      </c>
      <c r="X30" s="5" t="str">
        <f t="shared" si="9"/>
        <v/>
      </c>
      <c r="Y30" s="131"/>
      <c r="Z30" s="210"/>
      <c r="AA30" s="210"/>
      <c r="AB30" s="2" t="str">
        <f t="shared" si="10"/>
        <v/>
      </c>
      <c r="AC30" s="5" t="str">
        <f t="shared" si="11"/>
        <v/>
      </c>
    </row>
    <row r="31" spans="1:29" ht="15.75" thickBot="1" x14ac:dyDescent="0.3">
      <c r="A31" s="309" t="str">
        <f>'PFMP BACPRO-CSR'!A27</f>
        <v>NOM DE L'ELEVE/APPRENTI 22</v>
      </c>
      <c r="B31" s="310"/>
      <c r="C31" s="8"/>
      <c r="D31" s="6"/>
      <c r="E31" s="210"/>
      <c r="F31" s="3" t="str">
        <f t="shared" si="13"/>
        <v/>
      </c>
      <c r="G31" s="5" t="str">
        <f t="shared" si="1"/>
        <v/>
      </c>
      <c r="H31" s="131"/>
      <c r="I31" s="210"/>
      <c r="J31" s="4" t="str">
        <f t="shared" si="2"/>
        <v/>
      </c>
      <c r="K31" s="5" t="str">
        <f t="shared" si="3"/>
        <v/>
      </c>
      <c r="L31" s="131"/>
      <c r="M31" s="210"/>
      <c r="N31" s="4" t="str">
        <f t="shared" si="4"/>
        <v/>
      </c>
      <c r="O31" s="5" t="str">
        <f t="shared" si="5"/>
        <v/>
      </c>
      <c r="P31" s="29"/>
      <c r="Q31" s="210"/>
      <c r="R31" s="4" t="str">
        <f t="shared" si="6"/>
        <v/>
      </c>
      <c r="S31" s="7" t="str">
        <f t="shared" si="7"/>
        <v/>
      </c>
      <c r="T31" s="131"/>
      <c r="U31" s="210"/>
      <c r="V31" s="210"/>
      <c r="W31" s="4" t="str">
        <f t="shared" si="8"/>
        <v/>
      </c>
      <c r="X31" s="5" t="str">
        <f t="shared" si="9"/>
        <v/>
      </c>
      <c r="Y31" s="131"/>
      <c r="Z31" s="210"/>
      <c r="AA31" s="210"/>
      <c r="AB31" s="2" t="str">
        <f t="shared" si="10"/>
        <v/>
      </c>
      <c r="AC31" s="5" t="str">
        <f t="shared" si="11"/>
        <v/>
      </c>
    </row>
    <row r="32" spans="1:29" ht="15.75" thickBot="1" x14ac:dyDescent="0.3">
      <c r="A32" s="309" t="str">
        <f>'PFMP BACPRO-CSR'!A28</f>
        <v>NOM DE L'ELEVE/APPRENTI 23</v>
      </c>
      <c r="B32" s="310"/>
      <c r="C32" s="8"/>
      <c r="D32" s="6"/>
      <c r="E32" s="210"/>
      <c r="F32" s="3" t="str">
        <f t="shared" si="13"/>
        <v/>
      </c>
      <c r="G32" s="5" t="str">
        <f t="shared" si="1"/>
        <v/>
      </c>
      <c r="H32" s="131"/>
      <c r="I32" s="210"/>
      <c r="J32" s="4" t="str">
        <f t="shared" si="2"/>
        <v/>
      </c>
      <c r="K32" s="5" t="str">
        <f t="shared" si="3"/>
        <v/>
      </c>
      <c r="L32" s="131"/>
      <c r="M32" s="210"/>
      <c r="N32" s="4" t="str">
        <f t="shared" si="4"/>
        <v/>
      </c>
      <c r="O32" s="5" t="str">
        <f t="shared" si="5"/>
        <v/>
      </c>
      <c r="P32" s="29"/>
      <c r="Q32" s="210"/>
      <c r="R32" s="4" t="str">
        <f t="shared" si="6"/>
        <v/>
      </c>
      <c r="S32" s="7" t="str">
        <f t="shared" si="7"/>
        <v/>
      </c>
      <c r="T32" s="131"/>
      <c r="U32" s="210"/>
      <c r="V32" s="210"/>
      <c r="W32" s="4" t="str">
        <f t="shared" si="8"/>
        <v/>
      </c>
      <c r="X32" s="5" t="str">
        <f t="shared" si="9"/>
        <v/>
      </c>
      <c r="Y32" s="131"/>
      <c r="Z32" s="210"/>
      <c r="AA32" s="210"/>
      <c r="AB32" s="2" t="str">
        <f t="shared" si="10"/>
        <v/>
      </c>
      <c r="AC32" s="5" t="str">
        <f t="shared" si="11"/>
        <v/>
      </c>
    </row>
    <row r="33" spans="1:29" ht="15.75" thickBot="1" x14ac:dyDescent="0.3">
      <c r="A33" s="309" t="str">
        <f>'PFMP BACPRO-CSR'!A29</f>
        <v>NOM DE L'ELEVE/APPRENTI 24</v>
      </c>
      <c r="B33" s="310"/>
      <c r="C33" s="8"/>
      <c r="D33" s="209"/>
      <c r="E33" s="210"/>
      <c r="F33" s="3" t="str">
        <f t="shared" si="13"/>
        <v/>
      </c>
      <c r="G33" s="5" t="str">
        <f t="shared" si="1"/>
        <v/>
      </c>
      <c r="H33" s="210"/>
      <c r="I33" s="210"/>
      <c r="J33" s="4" t="str">
        <f t="shared" si="2"/>
        <v/>
      </c>
      <c r="K33" s="5" t="str">
        <f t="shared" si="3"/>
        <v/>
      </c>
      <c r="L33" s="210"/>
      <c r="M33" s="210"/>
      <c r="N33" s="4" t="str">
        <f t="shared" si="4"/>
        <v/>
      </c>
      <c r="O33" s="5" t="str">
        <f t="shared" si="5"/>
        <v/>
      </c>
      <c r="P33" s="209"/>
      <c r="Q33" s="210"/>
      <c r="R33" s="4" t="str">
        <f t="shared" si="6"/>
        <v/>
      </c>
      <c r="S33" s="7" t="str">
        <f t="shared" si="7"/>
        <v/>
      </c>
      <c r="T33" s="210"/>
      <c r="U33" s="210"/>
      <c r="V33" s="210"/>
      <c r="W33" s="4" t="str">
        <f t="shared" si="8"/>
        <v/>
      </c>
      <c r="X33" s="5" t="str">
        <f t="shared" si="9"/>
        <v/>
      </c>
      <c r="Y33" s="131"/>
      <c r="Z33" s="210"/>
      <c r="AA33" s="210"/>
      <c r="AB33" s="2" t="str">
        <f t="shared" si="10"/>
        <v/>
      </c>
      <c r="AC33" s="5" t="str">
        <f t="shared" si="11"/>
        <v/>
      </c>
    </row>
    <row r="34" spans="1:29" ht="15.75" thickBot="1" x14ac:dyDescent="0.3">
      <c r="A34" s="309" t="str">
        <f>'PFMP BACPRO-CSR'!A30</f>
        <v>NOM DE L'ELEVE/APPRENTI 25</v>
      </c>
      <c r="B34" s="310"/>
      <c r="C34" s="8"/>
      <c r="D34" s="209"/>
      <c r="E34" s="210"/>
      <c r="F34" s="3" t="str">
        <f t="shared" si="13"/>
        <v/>
      </c>
      <c r="G34" s="5" t="str">
        <f t="shared" si="1"/>
        <v/>
      </c>
      <c r="H34" s="210"/>
      <c r="I34" s="210"/>
      <c r="J34" s="4" t="str">
        <f t="shared" si="2"/>
        <v/>
      </c>
      <c r="K34" s="5" t="str">
        <f t="shared" si="3"/>
        <v/>
      </c>
      <c r="L34" s="210"/>
      <c r="M34" s="210"/>
      <c r="N34" s="4" t="str">
        <f t="shared" si="4"/>
        <v/>
      </c>
      <c r="O34" s="5" t="str">
        <f t="shared" si="5"/>
        <v/>
      </c>
      <c r="P34" s="209"/>
      <c r="Q34" s="210"/>
      <c r="R34" s="4" t="str">
        <f t="shared" si="6"/>
        <v/>
      </c>
      <c r="S34" s="7" t="str">
        <f t="shared" si="7"/>
        <v/>
      </c>
      <c r="T34" s="210"/>
      <c r="U34" s="210"/>
      <c r="V34" s="210"/>
      <c r="W34" s="4" t="str">
        <f t="shared" si="8"/>
        <v/>
      </c>
      <c r="X34" s="5" t="str">
        <f t="shared" si="9"/>
        <v/>
      </c>
      <c r="Y34" s="131"/>
      <c r="Z34" s="210"/>
      <c r="AA34" s="210"/>
      <c r="AB34" s="2" t="str">
        <f t="shared" si="10"/>
        <v/>
      </c>
      <c r="AC34" s="5" t="str">
        <f t="shared" si="11"/>
        <v/>
      </c>
    </row>
    <row r="35" spans="1:29" ht="15.75" thickBot="1" x14ac:dyDescent="0.3">
      <c r="A35" s="309" t="str">
        <f>'PFMP BACPRO-CSR'!A31</f>
        <v>NOM DE L'ELEVE/APPRENTI 26</v>
      </c>
      <c r="B35" s="310"/>
      <c r="C35" s="8"/>
      <c r="D35" s="209"/>
      <c r="E35" s="210"/>
      <c r="F35" s="3" t="str">
        <f t="shared" si="13"/>
        <v/>
      </c>
      <c r="G35" s="5" t="str">
        <f t="shared" si="1"/>
        <v/>
      </c>
      <c r="H35" s="210"/>
      <c r="I35" s="210"/>
      <c r="J35" s="4" t="str">
        <f t="shared" si="2"/>
        <v/>
      </c>
      <c r="K35" s="5" t="str">
        <f t="shared" si="3"/>
        <v/>
      </c>
      <c r="L35" s="210"/>
      <c r="M35" s="210"/>
      <c r="N35" s="4" t="str">
        <f t="shared" si="4"/>
        <v/>
      </c>
      <c r="O35" s="5" t="str">
        <f t="shared" si="5"/>
        <v/>
      </c>
      <c r="P35" s="209"/>
      <c r="Q35" s="210"/>
      <c r="R35" s="4" t="str">
        <f t="shared" si="6"/>
        <v/>
      </c>
      <c r="S35" s="7" t="str">
        <f t="shared" si="7"/>
        <v/>
      </c>
      <c r="T35" s="210"/>
      <c r="U35" s="210"/>
      <c r="V35" s="210"/>
      <c r="W35" s="4" t="str">
        <f t="shared" si="8"/>
        <v/>
      </c>
      <c r="X35" s="5" t="str">
        <f t="shared" si="9"/>
        <v/>
      </c>
      <c r="Y35" s="131"/>
      <c r="Z35" s="210"/>
      <c r="AA35" s="210"/>
      <c r="AB35" s="2" t="str">
        <f t="shared" si="10"/>
        <v/>
      </c>
      <c r="AC35" s="5" t="str">
        <f t="shared" si="11"/>
        <v/>
      </c>
    </row>
    <row r="36" spans="1:29" ht="15.75" thickBot="1" x14ac:dyDescent="0.3">
      <c r="A36" s="309" t="str">
        <f>'PFMP BACPRO-CSR'!A32</f>
        <v>NOM DE L'ELEVE/APPRENTI 27</v>
      </c>
      <c r="B36" s="310"/>
      <c r="C36" s="8"/>
      <c r="D36" s="209"/>
      <c r="E36" s="210"/>
      <c r="F36" s="3" t="str">
        <f t="shared" si="13"/>
        <v/>
      </c>
      <c r="G36" s="5" t="str">
        <f t="shared" si="1"/>
        <v/>
      </c>
      <c r="H36" s="210"/>
      <c r="I36" s="210"/>
      <c r="J36" s="4" t="str">
        <f t="shared" si="2"/>
        <v/>
      </c>
      <c r="K36" s="5" t="str">
        <f t="shared" si="3"/>
        <v/>
      </c>
      <c r="L36" s="210"/>
      <c r="M36" s="210"/>
      <c r="N36" s="4" t="str">
        <f t="shared" si="4"/>
        <v/>
      </c>
      <c r="O36" s="5" t="str">
        <f t="shared" si="5"/>
        <v/>
      </c>
      <c r="P36" s="209"/>
      <c r="Q36" s="210"/>
      <c r="R36" s="4" t="str">
        <f t="shared" si="6"/>
        <v/>
      </c>
      <c r="S36" s="7" t="str">
        <f t="shared" si="7"/>
        <v/>
      </c>
      <c r="T36" s="210"/>
      <c r="U36" s="210"/>
      <c r="V36" s="210"/>
      <c r="W36" s="4" t="str">
        <f t="shared" si="8"/>
        <v/>
      </c>
      <c r="X36" s="5" t="str">
        <f t="shared" si="9"/>
        <v/>
      </c>
      <c r="Y36" s="131"/>
      <c r="Z36" s="210"/>
      <c r="AA36" s="210"/>
      <c r="AB36" s="2" t="str">
        <f t="shared" si="10"/>
        <v/>
      </c>
      <c r="AC36" s="5" t="str">
        <f t="shared" si="11"/>
        <v/>
      </c>
    </row>
    <row r="37" spans="1:29" ht="15.75" thickBot="1" x14ac:dyDescent="0.3">
      <c r="A37" s="309" t="str">
        <f>'PFMP BACPRO-CSR'!A33</f>
        <v>NOM DE L'ELEVE/APPRENTI 28</v>
      </c>
      <c r="B37" s="310"/>
      <c r="C37" s="8"/>
      <c r="D37" s="209"/>
      <c r="E37" s="210"/>
      <c r="F37" s="3" t="str">
        <f t="shared" si="13"/>
        <v/>
      </c>
      <c r="G37" s="5" t="str">
        <f t="shared" si="1"/>
        <v/>
      </c>
      <c r="H37" s="210"/>
      <c r="I37" s="210"/>
      <c r="J37" s="4" t="str">
        <f t="shared" si="2"/>
        <v/>
      </c>
      <c r="K37" s="5" t="str">
        <f t="shared" si="3"/>
        <v/>
      </c>
      <c r="L37" s="210"/>
      <c r="M37" s="210"/>
      <c r="N37" s="4" t="str">
        <f t="shared" si="4"/>
        <v/>
      </c>
      <c r="O37" s="5" t="str">
        <f t="shared" si="5"/>
        <v/>
      </c>
      <c r="P37" s="209"/>
      <c r="Q37" s="210"/>
      <c r="R37" s="4" t="str">
        <f t="shared" si="6"/>
        <v/>
      </c>
      <c r="S37" s="7" t="str">
        <f t="shared" si="7"/>
        <v/>
      </c>
      <c r="T37" s="210"/>
      <c r="U37" s="210"/>
      <c r="V37" s="210"/>
      <c r="W37" s="4" t="str">
        <f t="shared" si="8"/>
        <v/>
      </c>
      <c r="X37" s="5" t="str">
        <f t="shared" si="9"/>
        <v/>
      </c>
      <c r="Y37" s="131"/>
      <c r="Z37" s="210"/>
      <c r="AA37" s="210"/>
      <c r="AB37" s="2" t="str">
        <f t="shared" si="10"/>
        <v/>
      </c>
      <c r="AC37" s="5" t="str">
        <f t="shared" si="11"/>
        <v/>
      </c>
    </row>
    <row r="38" spans="1:29" ht="15.75" thickBot="1" x14ac:dyDescent="0.3">
      <c r="A38" s="309" t="str">
        <f>'PFMP BACPRO-CSR'!A34</f>
        <v>NOM DE L'ELEVE/APPRENTI 29</v>
      </c>
      <c r="B38" s="310"/>
      <c r="C38" s="8"/>
      <c r="D38" s="209"/>
      <c r="E38" s="210"/>
      <c r="F38" s="3" t="str">
        <f t="shared" ref="F38:F52" si="14">IF(OR(D128="ab",D38=""),"",(D38+E38))</f>
        <v/>
      </c>
      <c r="G38" s="5" t="str">
        <f t="shared" si="1"/>
        <v/>
      </c>
      <c r="H38" s="210"/>
      <c r="I38" s="210"/>
      <c r="J38" s="4" t="str">
        <f t="shared" si="2"/>
        <v/>
      </c>
      <c r="K38" s="5" t="str">
        <f t="shared" si="3"/>
        <v/>
      </c>
      <c r="L38" s="210"/>
      <c r="M38" s="210"/>
      <c r="N38" s="4" t="str">
        <f t="shared" si="4"/>
        <v/>
      </c>
      <c r="O38" s="5" t="str">
        <f t="shared" si="5"/>
        <v/>
      </c>
      <c r="P38" s="209"/>
      <c r="Q38" s="210"/>
      <c r="R38" s="4" t="str">
        <f t="shared" si="6"/>
        <v/>
      </c>
      <c r="S38" s="7" t="str">
        <f t="shared" si="7"/>
        <v/>
      </c>
      <c r="T38" s="210"/>
      <c r="U38" s="210"/>
      <c r="V38" s="210"/>
      <c r="W38" s="4" t="str">
        <f t="shared" si="8"/>
        <v/>
      </c>
      <c r="X38" s="5" t="str">
        <f t="shared" si="9"/>
        <v/>
      </c>
      <c r="Y38" s="131"/>
      <c r="Z38" s="210"/>
      <c r="AA38" s="210"/>
      <c r="AB38" s="2" t="str">
        <f t="shared" si="10"/>
        <v/>
      </c>
      <c r="AC38" s="5" t="str">
        <f t="shared" si="11"/>
        <v/>
      </c>
    </row>
    <row r="39" spans="1:29" ht="15.75" thickBot="1" x14ac:dyDescent="0.3">
      <c r="A39" s="309" t="str">
        <f>'PFMP BACPRO-CSR'!A35</f>
        <v>NOM DE L'ELEVE/APPRENTI 30</v>
      </c>
      <c r="B39" s="310"/>
      <c r="C39" s="8"/>
      <c r="D39" s="209"/>
      <c r="E39" s="210"/>
      <c r="F39" s="3" t="str">
        <f t="shared" si="14"/>
        <v/>
      </c>
      <c r="G39" s="5" t="str">
        <f t="shared" si="1"/>
        <v/>
      </c>
      <c r="H39" s="210"/>
      <c r="I39" s="210"/>
      <c r="J39" s="4" t="str">
        <f t="shared" si="2"/>
        <v/>
      </c>
      <c r="K39" s="5" t="str">
        <f t="shared" si="3"/>
        <v/>
      </c>
      <c r="L39" s="210"/>
      <c r="M39" s="210"/>
      <c r="N39" s="4" t="str">
        <f t="shared" si="4"/>
        <v/>
      </c>
      <c r="O39" s="5" t="str">
        <f t="shared" si="5"/>
        <v/>
      </c>
      <c r="P39" s="209"/>
      <c r="Q39" s="210"/>
      <c r="R39" s="4" t="str">
        <f t="shared" si="6"/>
        <v/>
      </c>
      <c r="S39" s="7" t="str">
        <f t="shared" si="7"/>
        <v/>
      </c>
      <c r="T39" s="210"/>
      <c r="U39" s="210"/>
      <c r="V39" s="210"/>
      <c r="W39" s="4" t="str">
        <f t="shared" si="8"/>
        <v/>
      </c>
      <c r="X39" s="5" t="str">
        <f t="shared" si="9"/>
        <v/>
      </c>
      <c r="Y39" s="131"/>
      <c r="Z39" s="210"/>
      <c r="AA39" s="210"/>
      <c r="AB39" s="2" t="str">
        <f t="shared" si="10"/>
        <v/>
      </c>
      <c r="AC39" s="5" t="str">
        <f t="shared" si="11"/>
        <v/>
      </c>
    </row>
    <row r="40" spans="1:29" ht="15.75" thickBot="1" x14ac:dyDescent="0.3">
      <c r="A40" s="309" t="str">
        <f>'PFMP BACPRO-CSR'!A36</f>
        <v>NOM DE L'ELEVE/APPRENTI 31</v>
      </c>
      <c r="B40" s="310"/>
      <c r="C40" s="8"/>
      <c r="D40" s="209"/>
      <c r="E40" s="210"/>
      <c r="F40" s="3" t="str">
        <f t="shared" si="14"/>
        <v/>
      </c>
      <c r="G40" s="5" t="str">
        <f t="shared" si="1"/>
        <v/>
      </c>
      <c r="H40" s="210"/>
      <c r="I40" s="210"/>
      <c r="J40" s="4" t="str">
        <f t="shared" si="2"/>
        <v/>
      </c>
      <c r="K40" s="5" t="str">
        <f t="shared" si="3"/>
        <v/>
      </c>
      <c r="L40" s="210"/>
      <c r="M40" s="210"/>
      <c r="N40" s="4" t="str">
        <f t="shared" si="4"/>
        <v/>
      </c>
      <c r="O40" s="5" t="str">
        <f t="shared" si="5"/>
        <v/>
      </c>
      <c r="P40" s="209"/>
      <c r="Q40" s="210"/>
      <c r="R40" s="4" t="str">
        <f t="shared" si="6"/>
        <v/>
      </c>
      <c r="S40" s="7" t="str">
        <f t="shared" si="7"/>
        <v/>
      </c>
      <c r="T40" s="210"/>
      <c r="U40" s="210"/>
      <c r="V40" s="210"/>
      <c r="W40" s="4" t="str">
        <f t="shared" si="8"/>
        <v/>
      </c>
      <c r="X40" s="5" t="str">
        <f t="shared" si="9"/>
        <v/>
      </c>
      <c r="Y40" s="131"/>
      <c r="Z40" s="210"/>
      <c r="AA40" s="210"/>
      <c r="AB40" s="2" t="str">
        <f t="shared" si="10"/>
        <v/>
      </c>
      <c r="AC40" s="5" t="str">
        <f t="shared" si="11"/>
        <v/>
      </c>
    </row>
    <row r="41" spans="1:29" ht="15.75" thickBot="1" x14ac:dyDescent="0.3">
      <c r="A41" s="309" t="str">
        <f>'PFMP BACPRO-CSR'!A37</f>
        <v>NOM DE L'ELEVE/APPRENTI 32</v>
      </c>
      <c r="B41" s="310"/>
      <c r="C41" s="8"/>
      <c r="D41" s="209"/>
      <c r="E41" s="210"/>
      <c r="F41" s="3" t="str">
        <f t="shared" si="14"/>
        <v/>
      </c>
      <c r="G41" s="5" t="str">
        <f t="shared" si="1"/>
        <v/>
      </c>
      <c r="H41" s="210"/>
      <c r="I41" s="210"/>
      <c r="J41" s="4" t="str">
        <f t="shared" si="2"/>
        <v/>
      </c>
      <c r="K41" s="5" t="str">
        <f t="shared" si="3"/>
        <v/>
      </c>
      <c r="L41" s="210"/>
      <c r="M41" s="210"/>
      <c r="N41" s="4" t="str">
        <f t="shared" si="4"/>
        <v/>
      </c>
      <c r="O41" s="5" t="str">
        <f t="shared" si="5"/>
        <v/>
      </c>
      <c r="P41" s="209"/>
      <c r="Q41" s="210"/>
      <c r="R41" s="4" t="str">
        <f t="shared" si="6"/>
        <v/>
      </c>
      <c r="S41" s="7" t="str">
        <f t="shared" si="7"/>
        <v/>
      </c>
      <c r="T41" s="210"/>
      <c r="U41" s="210"/>
      <c r="V41" s="210"/>
      <c r="W41" s="4" t="str">
        <f t="shared" si="8"/>
        <v/>
      </c>
      <c r="X41" s="5" t="str">
        <f t="shared" si="9"/>
        <v/>
      </c>
      <c r="Y41" s="131"/>
      <c r="Z41" s="210"/>
      <c r="AA41" s="210"/>
      <c r="AB41" s="2" t="str">
        <f t="shared" si="10"/>
        <v/>
      </c>
      <c r="AC41" s="5" t="str">
        <f t="shared" si="11"/>
        <v/>
      </c>
    </row>
    <row r="42" spans="1:29" ht="15.75" thickBot="1" x14ac:dyDescent="0.3">
      <c r="A42" s="309" t="str">
        <f>'PFMP BACPRO-CSR'!A38</f>
        <v>NOM DE L'ELEVE/APPRENTI 33</v>
      </c>
      <c r="B42" s="310"/>
      <c r="C42" s="8"/>
      <c r="D42" s="6"/>
      <c r="E42" s="210"/>
      <c r="F42" s="3" t="str">
        <f t="shared" si="14"/>
        <v/>
      </c>
      <c r="G42" s="5" t="str">
        <f t="shared" si="1"/>
        <v/>
      </c>
      <c r="H42" s="131"/>
      <c r="I42" s="210"/>
      <c r="J42" s="4" t="str">
        <f t="shared" si="2"/>
        <v/>
      </c>
      <c r="K42" s="5" t="str">
        <f t="shared" si="3"/>
        <v/>
      </c>
      <c r="L42" s="131"/>
      <c r="M42" s="210"/>
      <c r="N42" s="4" t="str">
        <f t="shared" si="4"/>
        <v/>
      </c>
      <c r="O42" s="5" t="str">
        <f t="shared" si="5"/>
        <v/>
      </c>
      <c r="P42" s="29"/>
      <c r="Q42" s="210"/>
      <c r="R42" s="4" t="str">
        <f t="shared" si="6"/>
        <v/>
      </c>
      <c r="S42" s="7" t="str">
        <f t="shared" si="7"/>
        <v/>
      </c>
      <c r="T42" s="131"/>
      <c r="U42" s="210"/>
      <c r="V42" s="210"/>
      <c r="W42" s="4" t="str">
        <f t="shared" si="8"/>
        <v/>
      </c>
      <c r="X42" s="5" t="str">
        <f t="shared" si="9"/>
        <v/>
      </c>
      <c r="Y42" s="131"/>
      <c r="Z42" s="210"/>
      <c r="AA42" s="210"/>
      <c r="AB42" s="2" t="str">
        <f t="shared" si="10"/>
        <v/>
      </c>
      <c r="AC42" s="5" t="str">
        <f t="shared" si="11"/>
        <v/>
      </c>
    </row>
    <row r="43" spans="1:29" ht="15.75" thickBot="1" x14ac:dyDescent="0.3">
      <c r="A43" s="309" t="str">
        <f>'PFMP BACPRO-CSR'!A39</f>
        <v>NOM DE L'ELEVE/APPRENTI 34</v>
      </c>
      <c r="B43" s="310"/>
      <c r="C43" s="8"/>
      <c r="D43" s="6"/>
      <c r="E43" s="210"/>
      <c r="F43" s="3" t="str">
        <f t="shared" si="14"/>
        <v/>
      </c>
      <c r="G43" s="5" t="str">
        <f t="shared" si="1"/>
        <v/>
      </c>
      <c r="H43" s="131"/>
      <c r="I43" s="210"/>
      <c r="J43" s="4" t="str">
        <f t="shared" si="2"/>
        <v/>
      </c>
      <c r="K43" s="5" t="str">
        <f t="shared" si="3"/>
        <v/>
      </c>
      <c r="L43" s="131"/>
      <c r="M43" s="210"/>
      <c r="N43" s="4" t="str">
        <f t="shared" si="4"/>
        <v/>
      </c>
      <c r="O43" s="5" t="str">
        <f t="shared" si="5"/>
        <v/>
      </c>
      <c r="P43" s="29"/>
      <c r="Q43" s="210"/>
      <c r="R43" s="4" t="str">
        <f t="shared" si="6"/>
        <v/>
      </c>
      <c r="S43" s="7" t="str">
        <f t="shared" si="7"/>
        <v/>
      </c>
      <c r="T43" s="131"/>
      <c r="U43" s="210"/>
      <c r="V43" s="210"/>
      <c r="W43" s="4" t="str">
        <f t="shared" si="8"/>
        <v/>
      </c>
      <c r="X43" s="5" t="str">
        <f t="shared" si="9"/>
        <v/>
      </c>
      <c r="Y43" s="131"/>
      <c r="Z43" s="210"/>
      <c r="AA43" s="210"/>
      <c r="AB43" s="2" t="str">
        <f t="shared" si="10"/>
        <v/>
      </c>
      <c r="AC43" s="5" t="str">
        <f t="shared" si="11"/>
        <v/>
      </c>
    </row>
    <row r="44" spans="1:29" ht="15.75" thickBot="1" x14ac:dyDescent="0.3">
      <c r="A44" s="309" t="str">
        <f>'PFMP BACPRO-CSR'!A40</f>
        <v>NOM DE L'ELEVE/APPRENTI 35</v>
      </c>
      <c r="B44" s="310"/>
      <c r="C44" s="8"/>
      <c r="D44" s="6"/>
      <c r="E44" s="210"/>
      <c r="F44" s="3" t="str">
        <f t="shared" si="14"/>
        <v/>
      </c>
      <c r="G44" s="5" t="str">
        <f t="shared" si="1"/>
        <v/>
      </c>
      <c r="H44" s="131"/>
      <c r="I44" s="210"/>
      <c r="J44" s="4" t="str">
        <f t="shared" si="2"/>
        <v/>
      </c>
      <c r="K44" s="5" t="str">
        <f t="shared" si="3"/>
        <v/>
      </c>
      <c r="L44" s="131"/>
      <c r="M44" s="210"/>
      <c r="N44" s="4" t="str">
        <f t="shared" si="4"/>
        <v/>
      </c>
      <c r="O44" s="5" t="str">
        <f t="shared" si="5"/>
        <v/>
      </c>
      <c r="P44" s="29"/>
      <c r="Q44" s="210"/>
      <c r="R44" s="4" t="str">
        <f t="shared" si="6"/>
        <v/>
      </c>
      <c r="S44" s="7" t="str">
        <f t="shared" si="7"/>
        <v/>
      </c>
      <c r="T44" s="131"/>
      <c r="U44" s="210"/>
      <c r="V44" s="210"/>
      <c r="W44" s="4" t="str">
        <f t="shared" si="8"/>
        <v/>
      </c>
      <c r="X44" s="5" t="str">
        <f t="shared" si="9"/>
        <v/>
      </c>
      <c r="Y44" s="131"/>
      <c r="Z44" s="210"/>
      <c r="AA44" s="210"/>
      <c r="AB44" s="2" t="str">
        <f t="shared" si="10"/>
        <v/>
      </c>
      <c r="AC44" s="5" t="str">
        <f t="shared" si="11"/>
        <v/>
      </c>
    </row>
    <row r="45" spans="1:29" ht="15.75" thickBot="1" x14ac:dyDescent="0.3">
      <c r="A45" s="309" t="str">
        <f>'PFMP BACPRO-CSR'!A41</f>
        <v>NOM DE L'ELEVE/APPRENTI 36</v>
      </c>
      <c r="B45" s="310"/>
      <c r="C45" s="8"/>
      <c r="D45" s="6"/>
      <c r="E45" s="210"/>
      <c r="F45" s="3" t="str">
        <f t="shared" si="14"/>
        <v/>
      </c>
      <c r="G45" s="5" t="str">
        <f t="shared" si="1"/>
        <v/>
      </c>
      <c r="H45" s="131"/>
      <c r="I45" s="210"/>
      <c r="J45" s="4" t="str">
        <f t="shared" si="2"/>
        <v/>
      </c>
      <c r="K45" s="5" t="str">
        <f t="shared" si="3"/>
        <v/>
      </c>
      <c r="L45" s="131"/>
      <c r="M45" s="210"/>
      <c r="N45" s="4" t="str">
        <f t="shared" si="4"/>
        <v/>
      </c>
      <c r="O45" s="5" t="str">
        <f t="shared" si="5"/>
        <v/>
      </c>
      <c r="P45" s="29"/>
      <c r="Q45" s="210"/>
      <c r="R45" s="4" t="str">
        <f t="shared" si="6"/>
        <v/>
      </c>
      <c r="S45" s="7" t="str">
        <f t="shared" si="7"/>
        <v/>
      </c>
      <c r="T45" s="131"/>
      <c r="U45" s="210"/>
      <c r="V45" s="210"/>
      <c r="W45" s="4" t="str">
        <f t="shared" si="8"/>
        <v/>
      </c>
      <c r="X45" s="5" t="str">
        <f t="shared" si="9"/>
        <v/>
      </c>
      <c r="Y45" s="131"/>
      <c r="Z45" s="210"/>
      <c r="AA45" s="210"/>
      <c r="AB45" s="2" t="str">
        <f t="shared" si="10"/>
        <v/>
      </c>
      <c r="AC45" s="5" t="str">
        <f t="shared" si="11"/>
        <v/>
      </c>
    </row>
    <row r="46" spans="1:29" ht="15.75" thickBot="1" x14ac:dyDescent="0.3">
      <c r="A46" s="309" t="str">
        <f>'PFMP BACPRO-CSR'!A42</f>
        <v>NOM DE L'ELEVE/APPRENTI 37</v>
      </c>
      <c r="B46" s="310"/>
      <c r="C46" s="8"/>
      <c r="D46" s="6"/>
      <c r="E46" s="210"/>
      <c r="F46" s="3" t="str">
        <f t="shared" si="14"/>
        <v/>
      </c>
      <c r="G46" s="5" t="str">
        <f t="shared" si="1"/>
        <v/>
      </c>
      <c r="H46" s="131"/>
      <c r="I46" s="210"/>
      <c r="J46" s="4" t="str">
        <f t="shared" si="2"/>
        <v/>
      </c>
      <c r="K46" s="5" t="str">
        <f t="shared" si="3"/>
        <v/>
      </c>
      <c r="L46" s="131"/>
      <c r="M46" s="210"/>
      <c r="N46" s="4" t="str">
        <f t="shared" si="4"/>
        <v/>
      </c>
      <c r="O46" s="5" t="str">
        <f t="shared" si="5"/>
        <v/>
      </c>
      <c r="P46" s="29"/>
      <c r="Q46" s="210"/>
      <c r="R46" s="4" t="str">
        <f t="shared" si="6"/>
        <v/>
      </c>
      <c r="S46" s="7" t="str">
        <f t="shared" si="7"/>
        <v/>
      </c>
      <c r="T46" s="131"/>
      <c r="U46" s="210"/>
      <c r="V46" s="210"/>
      <c r="W46" s="4" t="str">
        <f t="shared" si="8"/>
        <v/>
      </c>
      <c r="X46" s="5" t="str">
        <f t="shared" si="9"/>
        <v/>
      </c>
      <c r="Y46" s="131"/>
      <c r="Z46" s="210"/>
      <c r="AA46" s="210"/>
      <c r="AB46" s="2" t="str">
        <f t="shared" si="10"/>
        <v/>
      </c>
      <c r="AC46" s="5" t="str">
        <f t="shared" si="11"/>
        <v/>
      </c>
    </row>
    <row r="47" spans="1:29" ht="15.75" thickBot="1" x14ac:dyDescent="0.3">
      <c r="A47" s="309" t="str">
        <f>'PFMP BACPRO-CSR'!A43</f>
        <v>NOM DE L'ELEVE/APPRENTI 38</v>
      </c>
      <c r="B47" s="310"/>
      <c r="C47" s="8"/>
      <c r="D47" s="6"/>
      <c r="E47" s="210"/>
      <c r="F47" s="3" t="str">
        <f t="shared" si="14"/>
        <v/>
      </c>
      <c r="G47" s="5" t="str">
        <f t="shared" si="1"/>
        <v/>
      </c>
      <c r="H47" s="131"/>
      <c r="I47" s="210"/>
      <c r="J47" s="4" t="str">
        <f t="shared" si="2"/>
        <v/>
      </c>
      <c r="K47" s="5" t="str">
        <f t="shared" si="3"/>
        <v/>
      </c>
      <c r="L47" s="131"/>
      <c r="M47" s="210"/>
      <c r="N47" s="4" t="str">
        <f t="shared" si="4"/>
        <v/>
      </c>
      <c r="O47" s="5" t="str">
        <f t="shared" si="5"/>
        <v/>
      </c>
      <c r="P47" s="29"/>
      <c r="Q47" s="210"/>
      <c r="R47" s="4" t="str">
        <f t="shared" si="6"/>
        <v/>
      </c>
      <c r="S47" s="7" t="str">
        <f t="shared" si="7"/>
        <v/>
      </c>
      <c r="T47" s="131"/>
      <c r="U47" s="210"/>
      <c r="V47" s="210"/>
      <c r="W47" s="4" t="str">
        <f t="shared" si="8"/>
        <v/>
      </c>
      <c r="X47" s="5" t="str">
        <f t="shared" si="9"/>
        <v/>
      </c>
      <c r="Y47" s="131"/>
      <c r="Z47" s="210"/>
      <c r="AA47" s="210"/>
      <c r="AB47" s="2" t="str">
        <f t="shared" si="10"/>
        <v/>
      </c>
      <c r="AC47" s="5" t="str">
        <f t="shared" si="11"/>
        <v/>
      </c>
    </row>
    <row r="48" spans="1:29" ht="15.75" thickBot="1" x14ac:dyDescent="0.3">
      <c r="A48" s="309" t="str">
        <f>'PFMP BACPRO-CSR'!A44</f>
        <v>NOM DE L'ELEVE/APPRENTI 39</v>
      </c>
      <c r="B48" s="310"/>
      <c r="C48" s="8"/>
      <c r="D48" s="6"/>
      <c r="E48" s="210"/>
      <c r="F48" s="3" t="str">
        <f t="shared" si="14"/>
        <v/>
      </c>
      <c r="G48" s="5" t="str">
        <f t="shared" si="1"/>
        <v/>
      </c>
      <c r="H48" s="131"/>
      <c r="I48" s="210"/>
      <c r="J48" s="4" t="str">
        <f t="shared" si="2"/>
        <v/>
      </c>
      <c r="K48" s="5" t="str">
        <f t="shared" si="3"/>
        <v/>
      </c>
      <c r="L48" s="131"/>
      <c r="M48" s="210"/>
      <c r="N48" s="4" t="str">
        <f t="shared" si="4"/>
        <v/>
      </c>
      <c r="O48" s="5" t="str">
        <f t="shared" si="5"/>
        <v/>
      </c>
      <c r="P48" s="29"/>
      <c r="Q48" s="210"/>
      <c r="R48" s="4" t="str">
        <f t="shared" si="6"/>
        <v/>
      </c>
      <c r="S48" s="7" t="str">
        <f t="shared" si="7"/>
        <v/>
      </c>
      <c r="T48" s="131"/>
      <c r="U48" s="210"/>
      <c r="V48" s="210"/>
      <c r="W48" s="4" t="str">
        <f t="shared" si="8"/>
        <v/>
      </c>
      <c r="X48" s="5" t="str">
        <f t="shared" si="9"/>
        <v/>
      </c>
      <c r="Y48" s="131"/>
      <c r="Z48" s="210"/>
      <c r="AA48" s="210"/>
      <c r="AB48" s="2" t="str">
        <f t="shared" si="10"/>
        <v/>
      </c>
      <c r="AC48" s="5" t="str">
        <f t="shared" si="11"/>
        <v/>
      </c>
    </row>
    <row r="49" spans="1:29" ht="15.75" thickBot="1" x14ac:dyDescent="0.3">
      <c r="A49" s="309" t="str">
        <f>'PFMP BACPRO-CSR'!A45</f>
        <v>NOM DE L'ELEVE/APPRENTI 40</v>
      </c>
      <c r="B49" s="310"/>
      <c r="C49" s="8"/>
      <c r="D49" s="6"/>
      <c r="E49" s="210"/>
      <c r="F49" s="3" t="str">
        <f t="shared" si="14"/>
        <v/>
      </c>
      <c r="G49" s="5" t="str">
        <f t="shared" si="1"/>
        <v/>
      </c>
      <c r="H49" s="131"/>
      <c r="I49" s="210"/>
      <c r="J49" s="4" t="str">
        <f t="shared" si="2"/>
        <v/>
      </c>
      <c r="K49" s="5" t="str">
        <f t="shared" si="3"/>
        <v/>
      </c>
      <c r="L49" s="131"/>
      <c r="M49" s="210"/>
      <c r="N49" s="4" t="str">
        <f t="shared" si="4"/>
        <v/>
      </c>
      <c r="O49" s="5" t="str">
        <f t="shared" si="5"/>
        <v/>
      </c>
      <c r="P49" s="29"/>
      <c r="Q49" s="210"/>
      <c r="R49" s="4" t="str">
        <f t="shared" si="6"/>
        <v/>
      </c>
      <c r="S49" s="7" t="str">
        <f t="shared" si="7"/>
        <v/>
      </c>
      <c r="T49" s="131"/>
      <c r="U49" s="210"/>
      <c r="V49" s="210"/>
      <c r="W49" s="4" t="str">
        <f t="shared" si="8"/>
        <v/>
      </c>
      <c r="X49" s="5" t="str">
        <f t="shared" si="9"/>
        <v/>
      </c>
      <c r="Y49" s="131"/>
      <c r="Z49" s="210"/>
      <c r="AA49" s="210"/>
      <c r="AB49" s="2" t="str">
        <f t="shared" si="10"/>
        <v/>
      </c>
      <c r="AC49" s="5" t="str">
        <f t="shared" si="11"/>
        <v/>
      </c>
    </row>
    <row r="50" spans="1:29" ht="15.75" thickBot="1" x14ac:dyDescent="0.3">
      <c r="A50" s="309" t="str">
        <f>'PFMP BACPRO-CSR'!A46</f>
        <v>NOM DE L'ELEVE/APPRENTI 41</v>
      </c>
      <c r="B50" s="310"/>
      <c r="C50" s="8"/>
      <c r="D50" s="6"/>
      <c r="E50" s="210"/>
      <c r="F50" s="3" t="str">
        <f t="shared" si="14"/>
        <v/>
      </c>
      <c r="G50" s="5" t="str">
        <f t="shared" si="1"/>
        <v/>
      </c>
      <c r="H50" s="131"/>
      <c r="I50" s="210"/>
      <c r="J50" s="4" t="str">
        <f t="shared" si="2"/>
        <v/>
      </c>
      <c r="K50" s="5" t="str">
        <f t="shared" si="3"/>
        <v/>
      </c>
      <c r="L50" s="131"/>
      <c r="M50" s="210"/>
      <c r="N50" s="4" t="str">
        <f t="shared" si="4"/>
        <v/>
      </c>
      <c r="O50" s="5" t="str">
        <f t="shared" si="5"/>
        <v/>
      </c>
      <c r="P50" s="29"/>
      <c r="Q50" s="210"/>
      <c r="R50" s="4" t="str">
        <f t="shared" si="6"/>
        <v/>
      </c>
      <c r="S50" s="7" t="str">
        <f t="shared" si="7"/>
        <v/>
      </c>
      <c r="T50" s="131"/>
      <c r="U50" s="210"/>
      <c r="V50" s="210"/>
      <c r="W50" s="4" t="str">
        <f t="shared" si="8"/>
        <v/>
      </c>
      <c r="X50" s="5" t="str">
        <f t="shared" si="9"/>
        <v/>
      </c>
      <c r="Y50" s="131"/>
      <c r="Z50" s="210"/>
      <c r="AA50" s="210"/>
      <c r="AB50" s="2" t="str">
        <f t="shared" si="10"/>
        <v/>
      </c>
      <c r="AC50" s="5" t="str">
        <f t="shared" si="11"/>
        <v/>
      </c>
    </row>
    <row r="51" spans="1:29" ht="15.75" thickBot="1" x14ac:dyDescent="0.3">
      <c r="A51" s="309" t="str">
        <f>'PFMP BACPRO-CSR'!A47</f>
        <v>NOM DE L'ELEVE/APPRENTI 42</v>
      </c>
      <c r="B51" s="310"/>
      <c r="C51" s="8"/>
      <c r="D51" s="6"/>
      <c r="E51" s="210"/>
      <c r="F51" s="3" t="str">
        <f t="shared" si="14"/>
        <v/>
      </c>
      <c r="G51" s="5" t="str">
        <f t="shared" si="1"/>
        <v/>
      </c>
      <c r="H51" s="131"/>
      <c r="I51" s="210"/>
      <c r="J51" s="4" t="str">
        <f t="shared" si="2"/>
        <v/>
      </c>
      <c r="K51" s="5" t="str">
        <f t="shared" si="3"/>
        <v/>
      </c>
      <c r="L51" s="131"/>
      <c r="M51" s="210"/>
      <c r="N51" s="4" t="str">
        <f t="shared" si="4"/>
        <v/>
      </c>
      <c r="O51" s="5" t="str">
        <f t="shared" si="5"/>
        <v/>
      </c>
      <c r="P51" s="29"/>
      <c r="Q51" s="210"/>
      <c r="R51" s="4" t="str">
        <f t="shared" si="6"/>
        <v/>
      </c>
      <c r="S51" s="7" t="str">
        <f t="shared" si="7"/>
        <v/>
      </c>
      <c r="T51" s="131"/>
      <c r="U51" s="210"/>
      <c r="V51" s="210"/>
      <c r="W51" s="4" t="str">
        <f t="shared" si="8"/>
        <v/>
      </c>
      <c r="X51" s="5" t="str">
        <f t="shared" si="9"/>
        <v/>
      </c>
      <c r="Y51" s="131"/>
      <c r="Z51" s="210"/>
      <c r="AA51" s="210"/>
      <c r="AB51" s="2" t="str">
        <f t="shared" si="10"/>
        <v/>
      </c>
      <c r="AC51" s="5" t="str">
        <f t="shared" si="11"/>
        <v/>
      </c>
    </row>
    <row r="52" spans="1:29" ht="15.75" thickBot="1" x14ac:dyDescent="0.3">
      <c r="A52" s="309" t="str">
        <f>'PFMP BACPRO-CSR'!A48</f>
        <v>NOM DE L'ELEVE/APPRENTI 43</v>
      </c>
      <c r="B52" s="310"/>
      <c r="C52" s="206"/>
      <c r="D52" s="6"/>
      <c r="E52" s="210"/>
      <c r="F52" s="3" t="str">
        <f t="shared" si="14"/>
        <v/>
      </c>
      <c r="G52" s="5" t="str">
        <f t="shared" si="1"/>
        <v/>
      </c>
      <c r="H52" s="131"/>
      <c r="I52" s="210"/>
      <c r="J52" s="4" t="str">
        <f t="shared" si="2"/>
        <v/>
      </c>
      <c r="K52" s="5" t="str">
        <f t="shared" si="3"/>
        <v/>
      </c>
      <c r="L52" s="131"/>
      <c r="M52" s="210"/>
      <c r="N52" s="4" t="str">
        <f t="shared" si="4"/>
        <v/>
      </c>
      <c r="O52" s="5" t="str">
        <f t="shared" si="5"/>
        <v/>
      </c>
      <c r="P52" s="29"/>
      <c r="Q52" s="210"/>
      <c r="R52" s="4" t="str">
        <f t="shared" si="6"/>
        <v/>
      </c>
      <c r="S52" s="7" t="str">
        <f t="shared" si="7"/>
        <v/>
      </c>
      <c r="T52" s="131"/>
      <c r="U52" s="210"/>
      <c r="V52" s="210"/>
      <c r="W52" s="4" t="str">
        <f t="shared" si="8"/>
        <v/>
      </c>
      <c r="X52" s="5" t="str">
        <f t="shared" si="9"/>
        <v/>
      </c>
      <c r="Y52" s="131"/>
      <c r="Z52" s="210"/>
      <c r="AA52" s="210"/>
      <c r="AB52" s="2" t="str">
        <f t="shared" si="10"/>
        <v/>
      </c>
      <c r="AC52" s="5" t="str">
        <f t="shared" si="11"/>
        <v/>
      </c>
    </row>
    <row r="53" spans="1:29" s="134" customFormat="1" ht="15.75" thickBot="1" x14ac:dyDescent="0.3">
      <c r="A53" s="344" t="s">
        <v>107</v>
      </c>
      <c r="B53" s="345"/>
      <c r="C53" s="132"/>
      <c r="D53" s="133" t="str">
        <f>IF(D10="","",AVERAGE(D10:D52))</f>
        <v/>
      </c>
      <c r="E53" s="133" t="str">
        <f t="shared" ref="E53:AC53" si="15">IF(E10="","",AVERAGE(E10:E52))</f>
        <v/>
      </c>
      <c r="F53" s="133" t="str">
        <f t="shared" si="15"/>
        <v/>
      </c>
      <c r="G53" s="133" t="str">
        <f t="shared" si="15"/>
        <v/>
      </c>
      <c r="H53" s="133" t="str">
        <f t="shared" si="15"/>
        <v/>
      </c>
      <c r="I53" s="133" t="str">
        <f t="shared" si="15"/>
        <v/>
      </c>
      <c r="J53" s="133" t="str">
        <f t="shared" si="15"/>
        <v/>
      </c>
      <c r="K53" s="133" t="str">
        <f t="shared" si="15"/>
        <v/>
      </c>
      <c r="L53" s="133" t="str">
        <f t="shared" si="15"/>
        <v/>
      </c>
      <c r="M53" s="133" t="str">
        <f t="shared" si="15"/>
        <v/>
      </c>
      <c r="N53" s="133" t="str">
        <f t="shared" si="15"/>
        <v/>
      </c>
      <c r="O53" s="133" t="str">
        <f t="shared" si="15"/>
        <v/>
      </c>
      <c r="P53" s="133" t="str">
        <f t="shared" si="15"/>
        <v/>
      </c>
      <c r="Q53" s="133" t="str">
        <f t="shared" si="15"/>
        <v/>
      </c>
      <c r="R53" s="133" t="str">
        <f t="shared" si="15"/>
        <v/>
      </c>
      <c r="S53" s="133" t="str">
        <f t="shared" si="15"/>
        <v/>
      </c>
      <c r="T53" s="133" t="str">
        <f t="shared" si="15"/>
        <v/>
      </c>
      <c r="U53" s="133" t="str">
        <f t="shared" si="15"/>
        <v/>
      </c>
      <c r="V53" s="133" t="str">
        <f t="shared" si="15"/>
        <v/>
      </c>
      <c r="W53" s="133" t="str">
        <f t="shared" si="15"/>
        <v/>
      </c>
      <c r="X53" s="133" t="str">
        <f t="shared" si="15"/>
        <v/>
      </c>
      <c r="Y53" s="133" t="str">
        <f t="shared" si="15"/>
        <v/>
      </c>
      <c r="Z53" s="133" t="str">
        <f t="shared" si="15"/>
        <v/>
      </c>
      <c r="AA53" s="133" t="str">
        <f t="shared" si="15"/>
        <v/>
      </c>
      <c r="AB53" s="133" t="str">
        <f t="shared" si="15"/>
        <v/>
      </c>
      <c r="AC53" s="133" t="str">
        <f t="shared" si="15"/>
        <v/>
      </c>
    </row>
    <row r="54" spans="1:29" s="138" customFormat="1" ht="16.5" thickTop="1" thickBot="1" x14ac:dyDescent="0.3">
      <c r="A54" s="340" t="s">
        <v>117</v>
      </c>
      <c r="B54" s="341"/>
      <c r="C54" s="135"/>
      <c r="D54" s="136" t="str">
        <f>IF(D10="","",MAX(D10:D52))</f>
        <v/>
      </c>
      <c r="E54" s="136" t="str">
        <f t="shared" ref="E54:AC54" si="16">IF(E10="","",MAX(E10:E52))</f>
        <v/>
      </c>
      <c r="F54" s="136" t="str">
        <f t="shared" si="16"/>
        <v/>
      </c>
      <c r="G54" s="136" t="str">
        <f t="shared" si="16"/>
        <v/>
      </c>
      <c r="H54" s="136" t="str">
        <f t="shared" si="16"/>
        <v/>
      </c>
      <c r="I54" s="136" t="str">
        <f t="shared" si="16"/>
        <v/>
      </c>
      <c r="J54" s="136" t="str">
        <f t="shared" si="16"/>
        <v/>
      </c>
      <c r="K54" s="136" t="str">
        <f t="shared" si="16"/>
        <v/>
      </c>
      <c r="L54" s="136" t="str">
        <f t="shared" si="16"/>
        <v/>
      </c>
      <c r="M54" s="136" t="str">
        <f t="shared" si="16"/>
        <v/>
      </c>
      <c r="N54" s="136" t="str">
        <f t="shared" si="16"/>
        <v/>
      </c>
      <c r="O54" s="136" t="str">
        <f t="shared" si="16"/>
        <v/>
      </c>
      <c r="P54" s="136" t="str">
        <f t="shared" si="16"/>
        <v/>
      </c>
      <c r="Q54" s="136" t="str">
        <f t="shared" si="16"/>
        <v/>
      </c>
      <c r="R54" s="136" t="str">
        <f t="shared" si="16"/>
        <v/>
      </c>
      <c r="S54" s="136" t="str">
        <f t="shared" si="16"/>
        <v/>
      </c>
      <c r="T54" s="136" t="str">
        <f t="shared" si="16"/>
        <v/>
      </c>
      <c r="U54" s="136" t="str">
        <f t="shared" si="16"/>
        <v/>
      </c>
      <c r="V54" s="136" t="str">
        <f t="shared" si="16"/>
        <v/>
      </c>
      <c r="W54" s="136" t="str">
        <f t="shared" si="16"/>
        <v/>
      </c>
      <c r="X54" s="136" t="str">
        <f t="shared" si="16"/>
        <v/>
      </c>
      <c r="Y54" s="136" t="str">
        <f t="shared" si="16"/>
        <v/>
      </c>
      <c r="Z54" s="136" t="str">
        <f t="shared" si="16"/>
        <v/>
      </c>
      <c r="AA54" s="136" t="str">
        <f t="shared" si="16"/>
        <v/>
      </c>
      <c r="AB54" s="136" t="str">
        <f t="shared" si="16"/>
        <v/>
      </c>
      <c r="AC54" s="136" t="str">
        <f t="shared" si="16"/>
        <v/>
      </c>
    </row>
    <row r="55" spans="1:29" s="142" customFormat="1" ht="16.5" thickTop="1" thickBot="1" x14ac:dyDescent="0.3">
      <c r="A55" s="342" t="s">
        <v>118</v>
      </c>
      <c r="B55" s="343"/>
      <c r="C55" s="139"/>
      <c r="D55" s="140" t="str">
        <f>IF(D10="","",MIN(D10:D52))</f>
        <v/>
      </c>
      <c r="E55" s="140" t="str">
        <f t="shared" ref="E55:AC55" si="17">IF(E10="","",MIN(E10:E52))</f>
        <v/>
      </c>
      <c r="F55" s="140" t="str">
        <f t="shared" si="17"/>
        <v/>
      </c>
      <c r="G55" s="140" t="str">
        <f t="shared" si="17"/>
        <v/>
      </c>
      <c r="H55" s="140" t="str">
        <f t="shared" si="17"/>
        <v/>
      </c>
      <c r="I55" s="140" t="str">
        <f t="shared" si="17"/>
        <v/>
      </c>
      <c r="J55" s="140" t="str">
        <f t="shared" si="17"/>
        <v/>
      </c>
      <c r="K55" s="140" t="str">
        <f t="shared" si="17"/>
        <v/>
      </c>
      <c r="L55" s="140" t="str">
        <f t="shared" si="17"/>
        <v/>
      </c>
      <c r="M55" s="140" t="str">
        <f t="shared" si="17"/>
        <v/>
      </c>
      <c r="N55" s="140" t="str">
        <f t="shared" si="17"/>
        <v/>
      </c>
      <c r="O55" s="140" t="str">
        <f t="shared" si="17"/>
        <v/>
      </c>
      <c r="P55" s="140" t="str">
        <f t="shared" si="17"/>
        <v/>
      </c>
      <c r="Q55" s="140" t="str">
        <f t="shared" si="17"/>
        <v/>
      </c>
      <c r="R55" s="140" t="str">
        <f t="shared" si="17"/>
        <v/>
      </c>
      <c r="S55" s="140" t="str">
        <f t="shared" si="17"/>
        <v/>
      </c>
      <c r="T55" s="140" t="str">
        <f t="shared" si="17"/>
        <v/>
      </c>
      <c r="U55" s="140" t="str">
        <f t="shared" si="17"/>
        <v/>
      </c>
      <c r="V55" s="140" t="str">
        <f t="shared" si="17"/>
        <v/>
      </c>
      <c r="W55" s="140" t="str">
        <f t="shared" si="17"/>
        <v/>
      </c>
      <c r="X55" s="140" t="str">
        <f t="shared" si="17"/>
        <v/>
      </c>
      <c r="Y55" s="140" t="str">
        <f t="shared" si="17"/>
        <v/>
      </c>
      <c r="Z55" s="140" t="str">
        <f t="shared" si="17"/>
        <v/>
      </c>
      <c r="AA55" s="140" t="str">
        <f t="shared" si="17"/>
        <v/>
      </c>
      <c r="AB55" s="140" t="str">
        <f t="shared" si="17"/>
        <v/>
      </c>
      <c r="AC55" s="140" t="str">
        <f t="shared" si="17"/>
        <v/>
      </c>
    </row>
    <row r="56" spans="1:29" s="145" customFormat="1" ht="16.5" thickTop="1" thickBot="1" x14ac:dyDescent="0.3">
      <c r="A56" s="338" t="s">
        <v>119</v>
      </c>
      <c r="B56" s="339"/>
      <c r="C56" s="143"/>
      <c r="D56" s="144" t="str">
        <f>IF(D10="","",STDEV(D10:D52))</f>
        <v/>
      </c>
      <c r="E56" s="144" t="str">
        <f t="shared" ref="E56:AC56" si="18">IF(E10="","",STDEV(E10:E52))</f>
        <v/>
      </c>
      <c r="F56" s="144" t="str">
        <f t="shared" si="18"/>
        <v/>
      </c>
      <c r="G56" s="144" t="str">
        <f t="shared" si="18"/>
        <v/>
      </c>
      <c r="H56" s="144" t="str">
        <f t="shared" si="18"/>
        <v/>
      </c>
      <c r="I56" s="144" t="str">
        <f t="shared" si="18"/>
        <v/>
      </c>
      <c r="J56" s="144" t="str">
        <f t="shared" si="18"/>
        <v/>
      </c>
      <c r="K56" s="144" t="str">
        <f t="shared" si="18"/>
        <v/>
      </c>
      <c r="L56" s="144" t="str">
        <f t="shared" si="18"/>
        <v/>
      </c>
      <c r="M56" s="144" t="str">
        <f t="shared" si="18"/>
        <v/>
      </c>
      <c r="N56" s="144" t="str">
        <f t="shared" si="18"/>
        <v/>
      </c>
      <c r="O56" s="144" t="str">
        <f t="shared" si="18"/>
        <v/>
      </c>
      <c r="P56" s="144" t="str">
        <f t="shared" si="18"/>
        <v/>
      </c>
      <c r="Q56" s="144" t="str">
        <f t="shared" si="18"/>
        <v/>
      </c>
      <c r="R56" s="144" t="str">
        <f t="shared" si="18"/>
        <v/>
      </c>
      <c r="S56" s="144" t="str">
        <f t="shared" si="18"/>
        <v/>
      </c>
      <c r="T56" s="144" t="str">
        <f t="shared" si="18"/>
        <v/>
      </c>
      <c r="U56" s="144" t="str">
        <f t="shared" si="18"/>
        <v/>
      </c>
      <c r="V56" s="144" t="str">
        <f t="shared" si="18"/>
        <v/>
      </c>
      <c r="W56" s="144" t="str">
        <f t="shared" si="18"/>
        <v/>
      </c>
      <c r="X56" s="144" t="str">
        <f t="shared" si="18"/>
        <v/>
      </c>
      <c r="Y56" s="144" t="str">
        <f t="shared" si="18"/>
        <v/>
      </c>
      <c r="Z56" s="144" t="str">
        <f t="shared" si="18"/>
        <v/>
      </c>
      <c r="AA56" s="144" t="str">
        <f t="shared" si="18"/>
        <v/>
      </c>
      <c r="AB56" s="144" t="str">
        <f t="shared" si="18"/>
        <v/>
      </c>
      <c r="AC56" s="144" t="str">
        <f t="shared" si="18"/>
        <v/>
      </c>
    </row>
    <row r="57" spans="1:29" x14ac:dyDescent="0.25">
      <c r="A57" s="80"/>
      <c r="B57" s="80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</row>
  </sheetData>
  <sheetProtection algorithmName="SHA-512" hashValue="q7K+KJo1Za8i4ZlXFkjB1g/m4aUcBgDAVwB+uS0Qme/0DSwnzq1XMPUrFaYWoKKP72TwJhl3zd63gaKg4XvQlg==" saltValue="YeneT5dcxCczxU9ndNJQOQ==" spinCount="100000" sheet="1" selectLockedCells="1"/>
  <mergeCells count="64">
    <mergeCell ref="A56:B56"/>
    <mergeCell ref="A54:B54"/>
    <mergeCell ref="A55:B55"/>
    <mergeCell ref="A53:B53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10:B10"/>
    <mergeCell ref="A11:B11"/>
    <mergeCell ref="A12:B12"/>
    <mergeCell ref="A13:B13"/>
    <mergeCell ref="T7:X7"/>
    <mergeCell ref="A8:B8"/>
    <mergeCell ref="A6:B7"/>
    <mergeCell ref="C6:C9"/>
    <mergeCell ref="D6:O6"/>
    <mergeCell ref="P6:S6"/>
    <mergeCell ref="T6:AC6"/>
    <mergeCell ref="D7:G7"/>
    <mergeCell ref="H7:K7"/>
    <mergeCell ref="L7:O7"/>
    <mergeCell ref="P7:S7"/>
    <mergeCell ref="Y7:AC7"/>
    <mergeCell ref="A1:W2"/>
    <mergeCell ref="A3:B3"/>
    <mergeCell ref="C3:Q3"/>
    <mergeCell ref="A4:B4"/>
    <mergeCell ref="C4:Q4"/>
    <mergeCell ref="A50:B50"/>
    <mergeCell ref="A51:B51"/>
    <mergeCell ref="A52:B52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4:B14"/>
    <mergeCell ref="A15:B15"/>
    <mergeCell ref="A16:B16"/>
    <mergeCell ref="A17:B17"/>
    <mergeCell ref="A18:B18"/>
    <mergeCell ref="A24:B24"/>
    <mergeCell ref="A25:B25"/>
    <mergeCell ref="A19:B19"/>
    <mergeCell ref="A20:B20"/>
    <mergeCell ref="A21:B21"/>
    <mergeCell ref="A22:B22"/>
    <mergeCell ref="A23:B23"/>
  </mergeCells>
  <conditionalFormatting sqref="F10:G52 J10:K52 N10:O52 R10:S52 W10:X52 AB10:AC52">
    <cfRule type="cellIs" dxfId="1" priority="1" operator="lessThan">
      <formula>10</formula>
    </cfRule>
  </conditionalFormatting>
  <pageMargins left="0.31496062992125984" right="0.31496062992125984" top="0.74803149606299213" bottom="0.74803149606299213" header="0.31496062992125984" footer="0.31496062992125984"/>
  <pageSetup paperSize="9" scale="40" fitToHeight="0" orientation="landscape" verticalDpi="2" r:id="rId1"/>
  <headerFooter alignWithMargins="0">
    <oddHeader>&amp;CTableau de synthèse des notes</oddHeader>
    <oddFooter>&amp;CGrille récapitulative - Académie de Strasbourg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53"/>
  <sheetViews>
    <sheetView view="pageBreakPreview" zoomScale="60" zoomScaleNormal="5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10" sqref="V10"/>
    </sheetView>
  </sheetViews>
  <sheetFormatPr baseColWidth="10" defaultColWidth="11.42578125" defaultRowHeight="15" x14ac:dyDescent="0.25"/>
  <cols>
    <col min="1" max="1" width="23" customWidth="1"/>
    <col min="3" max="3" width="4.42578125" customWidth="1"/>
  </cols>
  <sheetData>
    <row r="1" spans="1:24" s="34" customFormat="1" ht="13.9" customHeight="1" x14ac:dyDescent="0.2">
      <c r="A1" s="290" t="s">
        <v>160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2"/>
      <c r="T1" s="159"/>
      <c r="U1" s="159"/>
      <c r="V1" s="159"/>
      <c r="W1" s="159"/>
      <c r="X1" s="166"/>
    </row>
    <row r="2" spans="1:24" s="34" customFormat="1" ht="63.6" customHeight="1" thickBo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/>
      <c r="T2" s="159"/>
      <c r="U2" s="159"/>
      <c r="V2" s="159"/>
      <c r="W2" s="160" t="str">
        <f>Présentation!L4</f>
        <v>Version 6 - mai 2021</v>
      </c>
      <c r="X2" s="35"/>
    </row>
    <row r="3" spans="1:24" s="34" customFormat="1" ht="13.5" thickBot="1" x14ac:dyDescent="0.25">
      <c r="A3" s="296" t="s">
        <v>78</v>
      </c>
      <c r="B3" s="297"/>
      <c r="C3" s="298">
        <f>'PFMP CAP-cuisine'!F2</f>
        <v>2021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24" s="34" customFormat="1" ht="43.9" customHeight="1" thickBot="1" x14ac:dyDescent="0.25">
      <c r="A4" s="301" t="s">
        <v>79</v>
      </c>
      <c r="B4" s="302"/>
      <c r="C4" s="303">
        <f>'PFMP CAP-cuisine'!B2</f>
        <v>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9"/>
      <c r="R4" s="161"/>
      <c r="S4" s="161"/>
      <c r="T4" s="161"/>
      <c r="U4" s="161"/>
      <c r="V4" s="161"/>
      <c r="W4" s="161"/>
      <c r="X4" s="161"/>
    </row>
    <row r="5" spans="1:24" ht="15.75" thickBot="1" x14ac:dyDescent="0.3"/>
    <row r="6" spans="1:24" ht="16.5" customHeight="1" thickBot="1" x14ac:dyDescent="0.3">
      <c r="A6" s="353"/>
      <c r="B6" s="354"/>
      <c r="C6" s="356"/>
      <c r="D6" s="358" t="s">
        <v>161</v>
      </c>
      <c r="E6" s="359"/>
      <c r="F6" s="359"/>
      <c r="G6" s="359"/>
      <c r="H6" s="349"/>
      <c r="I6" s="349"/>
      <c r="J6" s="349"/>
      <c r="K6" s="349"/>
      <c r="L6" s="349"/>
      <c r="M6" s="349"/>
      <c r="N6" s="349"/>
      <c r="O6" s="360"/>
      <c r="P6" s="348" t="s">
        <v>122</v>
      </c>
      <c r="Q6" s="349"/>
      <c r="R6" s="349"/>
      <c r="S6" s="349"/>
      <c r="T6" s="328" t="s">
        <v>123</v>
      </c>
      <c r="U6" s="329"/>
      <c r="V6" s="329"/>
      <c r="W6" s="329"/>
      <c r="X6" s="334"/>
    </row>
    <row r="7" spans="1:24" ht="16.5" customHeight="1" thickTop="1" thickBot="1" x14ac:dyDescent="0.3">
      <c r="A7" s="355"/>
      <c r="B7" s="318"/>
      <c r="C7" s="357"/>
      <c r="D7" s="350" t="s">
        <v>162</v>
      </c>
      <c r="E7" s="351"/>
      <c r="F7" s="351"/>
      <c r="G7" s="352"/>
      <c r="H7" s="361" t="s">
        <v>125</v>
      </c>
      <c r="I7" s="362"/>
      <c r="J7" s="362"/>
      <c r="K7" s="363"/>
      <c r="L7" s="361" t="s">
        <v>126</v>
      </c>
      <c r="M7" s="362"/>
      <c r="N7" s="362"/>
      <c r="O7" s="364"/>
      <c r="P7" s="329" t="s">
        <v>127</v>
      </c>
      <c r="Q7" s="329"/>
      <c r="R7" s="329"/>
      <c r="S7" s="334"/>
      <c r="T7" s="365" t="s">
        <v>163</v>
      </c>
      <c r="U7" s="366"/>
      <c r="V7" s="366"/>
      <c r="W7" s="366"/>
      <c r="X7" s="367"/>
    </row>
    <row r="8" spans="1:24" ht="30.75" thickTop="1" x14ac:dyDescent="0.25">
      <c r="A8" s="368" t="s">
        <v>80</v>
      </c>
      <c r="B8" s="314"/>
      <c r="C8" s="321"/>
      <c r="D8" s="23" t="s">
        <v>130</v>
      </c>
      <c r="E8" s="22" t="s">
        <v>131</v>
      </c>
      <c r="F8" s="27"/>
      <c r="G8" s="20"/>
      <c r="H8" s="26" t="s">
        <v>130</v>
      </c>
      <c r="I8" s="22" t="s">
        <v>131</v>
      </c>
      <c r="J8" s="21"/>
      <c r="K8" s="20"/>
      <c r="L8" s="26" t="s">
        <v>130</v>
      </c>
      <c r="M8" s="22" t="s">
        <v>131</v>
      </c>
      <c r="N8" s="21"/>
      <c r="O8" s="25"/>
      <c r="P8" s="24" t="s">
        <v>130</v>
      </c>
      <c r="Q8" s="22" t="s">
        <v>131</v>
      </c>
      <c r="R8" s="21"/>
      <c r="S8" s="20"/>
      <c r="T8" s="26" t="s">
        <v>130</v>
      </c>
      <c r="U8" s="22" t="s">
        <v>131</v>
      </c>
      <c r="V8" s="22" t="s">
        <v>131</v>
      </c>
      <c r="W8" s="21"/>
      <c r="X8" s="25"/>
    </row>
    <row r="9" spans="1:24" ht="60.75" thickBot="1" x14ac:dyDescent="0.3">
      <c r="A9" s="165" t="s">
        <v>91</v>
      </c>
      <c r="B9" s="31" t="s">
        <v>92</v>
      </c>
      <c r="C9" s="321"/>
      <c r="D9" s="12" t="s">
        <v>134</v>
      </c>
      <c r="E9" s="11" t="s">
        <v>135</v>
      </c>
      <c r="F9" s="16" t="s">
        <v>136</v>
      </c>
      <c r="G9" s="14" t="s">
        <v>137</v>
      </c>
      <c r="H9" s="13" t="s">
        <v>138</v>
      </c>
      <c r="I9" s="11" t="s">
        <v>139</v>
      </c>
      <c r="J9" s="10" t="s">
        <v>140</v>
      </c>
      <c r="K9" s="14" t="s">
        <v>141</v>
      </c>
      <c r="L9" s="13" t="s">
        <v>142</v>
      </c>
      <c r="M9" s="11" t="s">
        <v>143</v>
      </c>
      <c r="N9" s="10" t="s">
        <v>144</v>
      </c>
      <c r="O9" s="9" t="s">
        <v>145</v>
      </c>
      <c r="P9" s="15" t="s">
        <v>146</v>
      </c>
      <c r="Q9" s="11" t="s">
        <v>147</v>
      </c>
      <c r="R9" s="10" t="s">
        <v>148</v>
      </c>
      <c r="S9" s="14" t="s">
        <v>149</v>
      </c>
      <c r="T9" s="13" t="s">
        <v>164</v>
      </c>
      <c r="U9" s="11" t="s">
        <v>165</v>
      </c>
      <c r="V9" s="11" t="s">
        <v>166</v>
      </c>
      <c r="W9" s="10" t="s">
        <v>167</v>
      </c>
      <c r="X9" s="9" t="s">
        <v>168</v>
      </c>
    </row>
    <row r="10" spans="1:24" x14ac:dyDescent="0.25">
      <c r="A10" s="346" t="str">
        <f>'PFMP BACPRO-cuisine'!A6</f>
        <v>NOM DE L'ELEVE/APPRENTI 1</v>
      </c>
      <c r="B10" s="347"/>
      <c r="C10" s="162"/>
      <c r="D10" s="209"/>
      <c r="E10" s="210"/>
      <c r="F10" s="3" t="str">
        <f>IF(OR(D145="ab",D10=""),"",(D10+E10))</f>
        <v/>
      </c>
      <c r="G10" s="7" t="str">
        <f>IF(F10="","",IF(MROUND(F10/2,0.5)&lt;F10/2,MROUND(F10/2,0.5)+0.5,MROUND(F10/2,0.5)))</f>
        <v/>
      </c>
      <c r="H10" s="210"/>
      <c r="I10" s="210"/>
      <c r="J10" s="4" t="str">
        <f>IF(OR(H10="ab",H10=""),"",(H10+I10))</f>
        <v/>
      </c>
      <c r="K10" s="7" t="str">
        <f>IF(J10="","",IF(MROUND(J10/2,0.5)&lt;J10/2,MROUND(J10/2,0.5)+0.5,MROUND(J10/2,0.5)))</f>
        <v/>
      </c>
      <c r="L10" s="210"/>
      <c r="M10" s="210"/>
      <c r="N10" s="4" t="str">
        <f>IF(OR(L10="ab",L10=""),"",SUM(L10:M10))</f>
        <v/>
      </c>
      <c r="O10" s="5" t="str">
        <f>IF(N10="","",IF(MROUND(N10/2,0.5)&lt;N10/2,MROUND(N10/2,0.5)+0.5,MROUND(N10/2,0.5)))</f>
        <v/>
      </c>
      <c r="P10" s="207"/>
      <c r="Q10" s="210"/>
      <c r="R10" s="4" t="str">
        <f t="shared" ref="R10" si="0">IF(OR(P10="ab",P10=""),"",P10+Q10)</f>
        <v/>
      </c>
      <c r="S10" s="7" t="str">
        <f>IF(R10="","",IF(MROUND(R10/3,0.5)&lt;R10/3,MROUND(R10/3,0.5)+0.5,MROUND(R10/3,0.5)))</f>
        <v/>
      </c>
      <c r="T10" s="131"/>
      <c r="U10" s="210"/>
      <c r="V10" s="210"/>
      <c r="W10" s="4" t="str">
        <f>IF(T10="","",T10+V10+U10)</f>
        <v/>
      </c>
      <c r="X10" s="7" t="str">
        <f>IF(W10="","",IF(MROUND(W10/8,0.5)&lt;W10/8,MROUND(W10/8,0.5)+0.5,MROUND(W10/8,0.5)))</f>
        <v/>
      </c>
    </row>
    <row r="11" spans="1:24" x14ac:dyDescent="0.25">
      <c r="A11" s="346" t="str">
        <f>'PFMP BACPRO-cuisine'!A7</f>
        <v>NOM DE L'ELEVE/APPRENTI 2</v>
      </c>
      <c r="B11" s="347"/>
      <c r="C11" s="163"/>
      <c r="D11" s="209"/>
      <c r="E11" s="210"/>
      <c r="F11" s="3" t="str">
        <f t="shared" ref="F11:F34" si="1">IF(OR(D130="ab",D11=""),"",(D11+E11))</f>
        <v/>
      </c>
      <c r="G11" s="7" t="str">
        <f t="shared" ref="G11:G49" si="2">IF(F11="","",IF(MROUND(F11/2,0.5)&lt;F11/2,MROUND(F11/2,0.5)+0.5,MROUND(F11/2,0.5)))</f>
        <v/>
      </c>
      <c r="H11" s="210"/>
      <c r="I11" s="210"/>
      <c r="J11" s="4" t="str">
        <f t="shared" ref="J11:J49" si="3">IF(OR(H11="ab",H11=""),"",(H11+I11))</f>
        <v/>
      </c>
      <c r="K11" s="7" t="str">
        <f t="shared" ref="K11:K49" si="4">IF(J11="","",IF(MROUND(J11/2,0.5)&lt;J11/2,MROUND(J11/2,0.5)+0.5,MROUND(J11/2,0.5)))</f>
        <v/>
      </c>
      <c r="L11" s="210"/>
      <c r="M11" s="210"/>
      <c r="N11" s="4" t="str">
        <f t="shared" ref="N11:N49" si="5">IF(OR(L11="ab",L11=""),"",SUM(L11:M11))</f>
        <v/>
      </c>
      <c r="O11" s="5" t="str">
        <f t="shared" ref="O11:O49" si="6">IF(N11="","",IF(MROUND(N11/2,0.5)&lt;N11/2,MROUND(N11/2,0.5)+0.5,MROUND(N11/2,0.5)))</f>
        <v/>
      </c>
      <c r="P11" s="207"/>
      <c r="Q11" s="210"/>
      <c r="R11" s="4" t="str">
        <f t="shared" ref="R11:R49" si="7">IF(OR(P11="ab",P11=""),"",P11+Q11)</f>
        <v/>
      </c>
      <c r="S11" s="7" t="str">
        <f t="shared" ref="S11:S49" si="8">IF(R11="","",IF(MROUND(R11/3,0.5)&lt;R11/3,MROUND(R11/3,0.5)+0.5,MROUND(R11/3,0.5)))</f>
        <v/>
      </c>
      <c r="T11" s="131"/>
      <c r="U11" s="210"/>
      <c r="V11" s="210"/>
      <c r="W11" s="4" t="str">
        <f t="shared" ref="W11:W49" si="9">IF(T11="","",T11+V11+U11)</f>
        <v/>
      </c>
      <c r="X11" s="7" t="str">
        <f t="shared" ref="X11:X49" si="10">IF(W11="","",IF(MROUND(W11/8,0.5)&lt;W11/8,MROUND(W11/8,0.5)+0.5,MROUND(W11/8,0.5)))</f>
        <v/>
      </c>
    </row>
    <row r="12" spans="1:24" x14ac:dyDescent="0.25">
      <c r="A12" s="346" t="str">
        <f>'PFMP BACPRO-cuisine'!A8</f>
        <v>NOM DE L'ELEVE/APPRENTI 3</v>
      </c>
      <c r="B12" s="347"/>
      <c r="C12" s="163"/>
      <c r="D12" s="209"/>
      <c r="E12" s="210"/>
      <c r="F12" s="3" t="str">
        <f t="shared" si="1"/>
        <v/>
      </c>
      <c r="G12" s="7" t="str">
        <f t="shared" si="2"/>
        <v/>
      </c>
      <c r="H12" s="210"/>
      <c r="I12" s="210"/>
      <c r="J12" s="4" t="str">
        <f t="shared" si="3"/>
        <v/>
      </c>
      <c r="K12" s="7" t="str">
        <f t="shared" si="4"/>
        <v/>
      </c>
      <c r="L12" s="210"/>
      <c r="M12" s="210"/>
      <c r="N12" s="4" t="str">
        <f t="shared" si="5"/>
        <v/>
      </c>
      <c r="O12" s="5" t="str">
        <f t="shared" si="6"/>
        <v/>
      </c>
      <c r="P12" s="207"/>
      <c r="Q12" s="210"/>
      <c r="R12" s="4" t="str">
        <f t="shared" si="7"/>
        <v/>
      </c>
      <c r="S12" s="7" t="str">
        <f t="shared" si="8"/>
        <v/>
      </c>
      <c r="T12" s="131"/>
      <c r="U12" s="210"/>
      <c r="V12" s="210"/>
      <c r="W12" s="4" t="str">
        <f t="shared" si="9"/>
        <v/>
      </c>
      <c r="X12" s="7" t="str">
        <f t="shared" si="10"/>
        <v/>
      </c>
    </row>
    <row r="13" spans="1:24" x14ac:dyDescent="0.25">
      <c r="A13" s="346" t="str">
        <f>'PFMP BACPRO-cuisine'!A9</f>
        <v>NOM DE L'ELEVE/APPRENTI 4</v>
      </c>
      <c r="B13" s="347"/>
      <c r="C13" s="163"/>
      <c r="D13" s="209"/>
      <c r="E13" s="210"/>
      <c r="F13" s="3" t="str">
        <f t="shared" si="1"/>
        <v/>
      </c>
      <c r="G13" s="7" t="str">
        <f t="shared" si="2"/>
        <v/>
      </c>
      <c r="H13" s="210"/>
      <c r="I13" s="210"/>
      <c r="J13" s="4" t="str">
        <f t="shared" si="3"/>
        <v/>
      </c>
      <c r="K13" s="7" t="str">
        <f t="shared" si="4"/>
        <v/>
      </c>
      <c r="L13" s="210"/>
      <c r="M13" s="210"/>
      <c r="N13" s="4" t="str">
        <f t="shared" si="5"/>
        <v/>
      </c>
      <c r="O13" s="5" t="str">
        <f t="shared" si="6"/>
        <v/>
      </c>
      <c r="P13" s="207"/>
      <c r="Q13" s="210"/>
      <c r="R13" s="4" t="str">
        <f t="shared" si="7"/>
        <v/>
      </c>
      <c r="S13" s="7" t="str">
        <f t="shared" si="8"/>
        <v/>
      </c>
      <c r="T13" s="131"/>
      <c r="U13" s="210"/>
      <c r="V13" s="210"/>
      <c r="W13" s="4" t="str">
        <f t="shared" si="9"/>
        <v/>
      </c>
      <c r="X13" s="7" t="str">
        <f t="shared" si="10"/>
        <v/>
      </c>
    </row>
    <row r="14" spans="1:24" x14ac:dyDescent="0.25">
      <c r="A14" s="346" t="str">
        <f>'PFMP BACPRO-cuisine'!A10</f>
        <v>NOM DE L'ELEVE/APPRENTI 5</v>
      </c>
      <c r="B14" s="347"/>
      <c r="C14" s="163"/>
      <c r="D14" s="209"/>
      <c r="E14" s="210"/>
      <c r="F14" s="3" t="str">
        <f t="shared" si="1"/>
        <v/>
      </c>
      <c r="G14" s="7" t="str">
        <f t="shared" si="2"/>
        <v/>
      </c>
      <c r="H14" s="210"/>
      <c r="I14" s="210"/>
      <c r="J14" s="4" t="str">
        <f t="shared" si="3"/>
        <v/>
      </c>
      <c r="K14" s="7" t="str">
        <f t="shared" si="4"/>
        <v/>
      </c>
      <c r="L14" s="210"/>
      <c r="M14" s="210"/>
      <c r="N14" s="4" t="str">
        <f t="shared" si="5"/>
        <v/>
      </c>
      <c r="O14" s="5" t="str">
        <f t="shared" si="6"/>
        <v/>
      </c>
      <c r="P14" s="207"/>
      <c r="Q14" s="210"/>
      <c r="R14" s="4" t="str">
        <f t="shared" si="7"/>
        <v/>
      </c>
      <c r="S14" s="7" t="str">
        <f t="shared" si="8"/>
        <v/>
      </c>
      <c r="T14" s="131"/>
      <c r="U14" s="210"/>
      <c r="V14" s="210"/>
      <c r="W14" s="4" t="str">
        <f t="shared" si="9"/>
        <v/>
      </c>
      <c r="X14" s="7" t="str">
        <f t="shared" si="10"/>
        <v/>
      </c>
    </row>
    <row r="15" spans="1:24" x14ac:dyDescent="0.25">
      <c r="A15" s="346" t="str">
        <f>'PFMP BACPRO-cuisine'!A11</f>
        <v>NOM DE L'ELEVE/APPRENTI 6</v>
      </c>
      <c r="B15" s="347"/>
      <c r="C15" s="163"/>
      <c r="D15" s="209"/>
      <c r="E15" s="210"/>
      <c r="F15" s="3" t="str">
        <f t="shared" si="1"/>
        <v/>
      </c>
      <c r="G15" s="7" t="str">
        <f t="shared" si="2"/>
        <v/>
      </c>
      <c r="H15" s="210"/>
      <c r="I15" s="210"/>
      <c r="J15" s="4" t="str">
        <f t="shared" si="3"/>
        <v/>
      </c>
      <c r="K15" s="7" t="str">
        <f t="shared" si="4"/>
        <v/>
      </c>
      <c r="L15" s="210"/>
      <c r="M15" s="210"/>
      <c r="N15" s="4" t="str">
        <f t="shared" si="5"/>
        <v/>
      </c>
      <c r="O15" s="5" t="str">
        <f t="shared" si="6"/>
        <v/>
      </c>
      <c r="P15" s="207"/>
      <c r="Q15" s="210"/>
      <c r="R15" s="4" t="str">
        <f t="shared" si="7"/>
        <v/>
      </c>
      <c r="S15" s="7" t="str">
        <f t="shared" si="8"/>
        <v/>
      </c>
      <c r="T15" s="131"/>
      <c r="U15" s="210"/>
      <c r="V15" s="210"/>
      <c r="W15" s="4" t="str">
        <f t="shared" si="9"/>
        <v/>
      </c>
      <c r="X15" s="7" t="str">
        <f t="shared" si="10"/>
        <v/>
      </c>
    </row>
    <row r="16" spans="1:24" x14ac:dyDescent="0.25">
      <c r="A16" s="346" t="str">
        <f>'PFMP BACPRO-cuisine'!A12</f>
        <v>NOM DE L'ELEVE/APPRENTI 7</v>
      </c>
      <c r="B16" s="347"/>
      <c r="C16" s="163"/>
      <c r="D16" s="209"/>
      <c r="E16" s="210"/>
      <c r="F16" s="3" t="str">
        <f t="shared" si="1"/>
        <v/>
      </c>
      <c r="G16" s="7" t="str">
        <f t="shared" si="2"/>
        <v/>
      </c>
      <c r="H16" s="210"/>
      <c r="I16" s="210"/>
      <c r="J16" s="4" t="str">
        <f t="shared" si="3"/>
        <v/>
      </c>
      <c r="K16" s="7" t="str">
        <f t="shared" si="4"/>
        <v/>
      </c>
      <c r="L16" s="210"/>
      <c r="M16" s="210"/>
      <c r="N16" s="4" t="str">
        <f t="shared" si="5"/>
        <v/>
      </c>
      <c r="O16" s="5" t="str">
        <f t="shared" si="6"/>
        <v/>
      </c>
      <c r="P16" s="207"/>
      <c r="Q16" s="210"/>
      <c r="R16" s="4" t="str">
        <f t="shared" si="7"/>
        <v/>
      </c>
      <c r="S16" s="7" t="str">
        <f t="shared" si="8"/>
        <v/>
      </c>
      <c r="T16" s="131"/>
      <c r="U16" s="210"/>
      <c r="V16" s="210"/>
      <c r="W16" s="4" t="str">
        <f t="shared" si="9"/>
        <v/>
      </c>
      <c r="X16" s="7" t="str">
        <f t="shared" si="10"/>
        <v/>
      </c>
    </row>
    <row r="17" spans="1:24" x14ac:dyDescent="0.25">
      <c r="A17" s="346" t="str">
        <f>'PFMP BACPRO-cuisine'!A13</f>
        <v>NOM DE L'ELEVE/APPRENTI 8</v>
      </c>
      <c r="B17" s="347"/>
      <c r="C17" s="163"/>
      <c r="D17" s="209"/>
      <c r="E17" s="210"/>
      <c r="F17" s="3" t="str">
        <f t="shared" si="1"/>
        <v/>
      </c>
      <c r="G17" s="7" t="str">
        <f t="shared" si="2"/>
        <v/>
      </c>
      <c r="H17" s="210"/>
      <c r="I17" s="210"/>
      <c r="J17" s="4" t="str">
        <f t="shared" si="3"/>
        <v/>
      </c>
      <c r="K17" s="7" t="str">
        <f t="shared" si="4"/>
        <v/>
      </c>
      <c r="L17" s="210"/>
      <c r="M17" s="210"/>
      <c r="N17" s="4" t="str">
        <f t="shared" si="5"/>
        <v/>
      </c>
      <c r="O17" s="5" t="str">
        <f t="shared" si="6"/>
        <v/>
      </c>
      <c r="P17" s="207"/>
      <c r="Q17" s="210"/>
      <c r="R17" s="4" t="str">
        <f t="shared" si="7"/>
        <v/>
      </c>
      <c r="S17" s="7" t="str">
        <f t="shared" si="8"/>
        <v/>
      </c>
      <c r="T17" s="131"/>
      <c r="U17" s="210"/>
      <c r="V17" s="210"/>
      <c r="W17" s="4" t="str">
        <f t="shared" si="9"/>
        <v/>
      </c>
      <c r="X17" s="7" t="str">
        <f t="shared" si="10"/>
        <v/>
      </c>
    </row>
    <row r="18" spans="1:24" x14ac:dyDescent="0.25">
      <c r="A18" s="346" t="str">
        <f>'PFMP BACPRO-cuisine'!A14</f>
        <v>NOM DE L'ELEVE/APPRENTI 9</v>
      </c>
      <c r="B18" s="347"/>
      <c r="C18" s="163"/>
      <c r="D18" s="209"/>
      <c r="E18" s="210"/>
      <c r="F18" s="3" t="str">
        <f t="shared" si="1"/>
        <v/>
      </c>
      <c r="G18" s="7" t="str">
        <f t="shared" si="2"/>
        <v/>
      </c>
      <c r="H18" s="210"/>
      <c r="I18" s="210"/>
      <c r="J18" s="4" t="str">
        <f t="shared" si="3"/>
        <v/>
      </c>
      <c r="K18" s="7" t="str">
        <f t="shared" si="4"/>
        <v/>
      </c>
      <c r="L18" s="210"/>
      <c r="M18" s="210"/>
      <c r="N18" s="4" t="str">
        <f t="shared" si="5"/>
        <v/>
      </c>
      <c r="O18" s="5" t="str">
        <f t="shared" si="6"/>
        <v/>
      </c>
      <c r="P18" s="207"/>
      <c r="Q18" s="210"/>
      <c r="R18" s="4" t="str">
        <f t="shared" si="7"/>
        <v/>
      </c>
      <c r="S18" s="7" t="str">
        <f t="shared" si="8"/>
        <v/>
      </c>
      <c r="T18" s="131"/>
      <c r="U18" s="210"/>
      <c r="V18" s="210"/>
      <c r="W18" s="4" t="str">
        <f t="shared" si="9"/>
        <v/>
      </c>
      <c r="X18" s="7" t="str">
        <f t="shared" si="10"/>
        <v/>
      </c>
    </row>
    <row r="19" spans="1:24" x14ac:dyDescent="0.25">
      <c r="A19" s="346" t="str">
        <f>'PFMP BACPRO-cuisine'!A15</f>
        <v>NOM DE L'ELEVE/APPRENTI 10</v>
      </c>
      <c r="B19" s="347"/>
      <c r="C19" s="163"/>
      <c r="D19" s="209"/>
      <c r="E19" s="210"/>
      <c r="F19" s="3" t="str">
        <f t="shared" si="1"/>
        <v/>
      </c>
      <c r="G19" s="7" t="str">
        <f t="shared" si="2"/>
        <v/>
      </c>
      <c r="H19" s="210"/>
      <c r="I19" s="210"/>
      <c r="J19" s="4" t="str">
        <f t="shared" si="3"/>
        <v/>
      </c>
      <c r="K19" s="7" t="str">
        <f t="shared" si="4"/>
        <v/>
      </c>
      <c r="L19" s="210"/>
      <c r="M19" s="210"/>
      <c r="N19" s="4" t="str">
        <f t="shared" si="5"/>
        <v/>
      </c>
      <c r="O19" s="5" t="str">
        <f t="shared" si="6"/>
        <v/>
      </c>
      <c r="P19" s="207"/>
      <c r="Q19" s="210"/>
      <c r="R19" s="4" t="str">
        <f t="shared" si="7"/>
        <v/>
      </c>
      <c r="S19" s="7" t="str">
        <f t="shared" si="8"/>
        <v/>
      </c>
      <c r="T19" s="131"/>
      <c r="U19" s="210"/>
      <c r="V19" s="210"/>
      <c r="W19" s="4" t="str">
        <f t="shared" si="9"/>
        <v/>
      </c>
      <c r="X19" s="7" t="str">
        <f t="shared" si="10"/>
        <v/>
      </c>
    </row>
    <row r="20" spans="1:24" x14ac:dyDescent="0.25">
      <c r="A20" s="346" t="str">
        <f>'PFMP BACPRO-cuisine'!A16</f>
        <v>NOM DE L'ELEVE/APPRENTI 11</v>
      </c>
      <c r="B20" s="347"/>
      <c r="C20" s="163"/>
      <c r="D20" s="208"/>
      <c r="E20" s="210"/>
      <c r="F20" s="3" t="str">
        <f t="shared" si="1"/>
        <v/>
      </c>
      <c r="G20" s="7" t="str">
        <f t="shared" si="2"/>
        <v/>
      </c>
      <c r="H20" s="210"/>
      <c r="I20" s="210"/>
      <c r="J20" s="4" t="str">
        <f t="shared" si="3"/>
        <v/>
      </c>
      <c r="K20" s="7" t="str">
        <f t="shared" si="4"/>
        <v/>
      </c>
      <c r="L20" s="210"/>
      <c r="M20" s="210"/>
      <c r="N20" s="4" t="str">
        <f t="shared" si="5"/>
        <v/>
      </c>
      <c r="O20" s="5" t="str">
        <f t="shared" si="6"/>
        <v/>
      </c>
      <c r="P20" s="207"/>
      <c r="Q20" s="210"/>
      <c r="R20" s="4" t="str">
        <f t="shared" si="7"/>
        <v/>
      </c>
      <c r="S20" s="7" t="str">
        <f t="shared" si="8"/>
        <v/>
      </c>
      <c r="T20" s="131"/>
      <c r="U20" s="210"/>
      <c r="V20" s="210"/>
      <c r="W20" s="4" t="str">
        <f t="shared" si="9"/>
        <v/>
      </c>
      <c r="X20" s="7" t="str">
        <f t="shared" si="10"/>
        <v/>
      </c>
    </row>
    <row r="21" spans="1:24" x14ac:dyDescent="0.25">
      <c r="A21" s="346" t="str">
        <f>'PFMP BACPRO-cuisine'!A17</f>
        <v>NOM DE L'ELEVE/APPRENTI 12</v>
      </c>
      <c r="B21" s="347"/>
      <c r="C21" s="163"/>
      <c r="D21" s="210"/>
      <c r="E21" s="210"/>
      <c r="F21" s="3" t="str">
        <f t="shared" si="1"/>
        <v/>
      </c>
      <c r="G21" s="7" t="str">
        <f t="shared" si="2"/>
        <v/>
      </c>
      <c r="H21" s="131"/>
      <c r="I21" s="210"/>
      <c r="J21" s="4" t="str">
        <f t="shared" si="3"/>
        <v/>
      </c>
      <c r="K21" s="7" t="str">
        <f t="shared" si="4"/>
        <v/>
      </c>
      <c r="L21" s="131"/>
      <c r="M21" s="210"/>
      <c r="N21" s="4" t="str">
        <f t="shared" si="5"/>
        <v/>
      </c>
      <c r="O21" s="5" t="str">
        <f t="shared" si="6"/>
        <v/>
      </c>
      <c r="P21" s="29"/>
      <c r="Q21" s="210"/>
      <c r="R21" s="4" t="str">
        <f t="shared" si="7"/>
        <v/>
      </c>
      <c r="S21" s="7" t="str">
        <f t="shared" si="8"/>
        <v/>
      </c>
      <c r="T21" s="131"/>
      <c r="U21" s="210"/>
      <c r="V21" s="210"/>
      <c r="W21" s="4" t="str">
        <f t="shared" si="9"/>
        <v/>
      </c>
      <c r="X21" s="7" t="str">
        <f t="shared" si="10"/>
        <v/>
      </c>
    </row>
    <row r="22" spans="1:24" x14ac:dyDescent="0.25">
      <c r="A22" s="346" t="str">
        <f>'PFMP BACPRO-cuisine'!A18</f>
        <v>NOM DE L'ELEVE/APPRENTI 13</v>
      </c>
      <c r="B22" s="347"/>
      <c r="C22" s="163"/>
      <c r="D22" s="6"/>
      <c r="E22" s="210"/>
      <c r="F22" s="3" t="str">
        <f t="shared" si="1"/>
        <v/>
      </c>
      <c r="G22" s="7" t="str">
        <f t="shared" si="2"/>
        <v/>
      </c>
      <c r="H22" s="131"/>
      <c r="I22" s="210"/>
      <c r="J22" s="4" t="str">
        <f t="shared" si="3"/>
        <v/>
      </c>
      <c r="K22" s="7" t="str">
        <f t="shared" si="4"/>
        <v/>
      </c>
      <c r="L22" s="131"/>
      <c r="M22" s="210"/>
      <c r="N22" s="4" t="str">
        <f t="shared" si="5"/>
        <v/>
      </c>
      <c r="O22" s="5" t="str">
        <f t="shared" si="6"/>
        <v/>
      </c>
      <c r="P22" s="29"/>
      <c r="Q22" s="210"/>
      <c r="R22" s="4" t="str">
        <f t="shared" si="7"/>
        <v/>
      </c>
      <c r="S22" s="7" t="str">
        <f t="shared" si="8"/>
        <v/>
      </c>
      <c r="T22" s="131"/>
      <c r="U22" s="210"/>
      <c r="V22" s="210"/>
      <c r="W22" s="4" t="str">
        <f t="shared" si="9"/>
        <v/>
      </c>
      <c r="X22" s="7" t="str">
        <f t="shared" si="10"/>
        <v/>
      </c>
    </row>
    <row r="23" spans="1:24" x14ac:dyDescent="0.25">
      <c r="A23" s="346" t="str">
        <f>'PFMP BACPRO-cuisine'!A19</f>
        <v>NOM DE L'ELEVE/APPRENTI 14</v>
      </c>
      <c r="B23" s="347"/>
      <c r="C23" s="163"/>
      <c r="D23" s="210"/>
      <c r="E23" s="210"/>
      <c r="F23" s="3" t="str">
        <f t="shared" si="1"/>
        <v/>
      </c>
      <c r="G23" s="7" t="str">
        <f t="shared" si="2"/>
        <v/>
      </c>
      <c r="H23" s="210"/>
      <c r="I23" s="210"/>
      <c r="J23" s="4" t="str">
        <f t="shared" si="3"/>
        <v/>
      </c>
      <c r="K23" s="7" t="str">
        <f t="shared" si="4"/>
        <v/>
      </c>
      <c r="L23" s="210"/>
      <c r="M23" s="210"/>
      <c r="N23" s="4" t="str">
        <f t="shared" si="5"/>
        <v/>
      </c>
      <c r="O23" s="5" t="str">
        <f t="shared" si="6"/>
        <v/>
      </c>
      <c r="P23" s="210"/>
      <c r="Q23" s="210"/>
      <c r="R23" s="4" t="str">
        <f t="shared" si="7"/>
        <v/>
      </c>
      <c r="S23" s="7" t="str">
        <f t="shared" si="8"/>
        <v/>
      </c>
      <c r="T23" s="210"/>
      <c r="U23" s="210"/>
      <c r="V23" s="210"/>
      <c r="W23" s="4" t="str">
        <f t="shared" si="9"/>
        <v/>
      </c>
      <c r="X23" s="7" t="str">
        <f t="shared" si="10"/>
        <v/>
      </c>
    </row>
    <row r="24" spans="1:24" x14ac:dyDescent="0.25">
      <c r="A24" s="346" t="str">
        <f>'PFMP BACPRO-cuisine'!A20</f>
        <v>NOM DE L'ELEVE/APPRENTI 15</v>
      </c>
      <c r="B24" s="347"/>
      <c r="C24" s="163"/>
      <c r="D24" s="210"/>
      <c r="E24" s="210"/>
      <c r="F24" s="3" t="str">
        <f t="shared" si="1"/>
        <v/>
      </c>
      <c r="G24" s="7" t="str">
        <f t="shared" si="2"/>
        <v/>
      </c>
      <c r="H24" s="210"/>
      <c r="I24" s="210"/>
      <c r="J24" s="4" t="str">
        <f t="shared" si="3"/>
        <v/>
      </c>
      <c r="K24" s="7" t="str">
        <f t="shared" si="4"/>
        <v/>
      </c>
      <c r="L24" s="210"/>
      <c r="M24" s="210"/>
      <c r="N24" s="4" t="str">
        <f t="shared" si="5"/>
        <v/>
      </c>
      <c r="O24" s="5" t="str">
        <f t="shared" si="6"/>
        <v/>
      </c>
      <c r="P24" s="210"/>
      <c r="Q24" s="210"/>
      <c r="R24" s="4" t="str">
        <f t="shared" si="7"/>
        <v/>
      </c>
      <c r="S24" s="7" t="str">
        <f t="shared" si="8"/>
        <v/>
      </c>
      <c r="T24" s="210"/>
      <c r="U24" s="210"/>
      <c r="V24" s="210"/>
      <c r="W24" s="4" t="str">
        <f t="shared" si="9"/>
        <v/>
      </c>
      <c r="X24" s="7" t="str">
        <f t="shared" si="10"/>
        <v/>
      </c>
    </row>
    <row r="25" spans="1:24" x14ac:dyDescent="0.25">
      <c r="A25" s="346" t="str">
        <f>'PFMP BACPRO-cuisine'!A21</f>
        <v>NOM DE L'ELEVE/APPRENTI 16</v>
      </c>
      <c r="B25" s="347"/>
      <c r="C25" s="163"/>
      <c r="D25" s="210"/>
      <c r="E25" s="210"/>
      <c r="F25" s="3" t="str">
        <f t="shared" si="1"/>
        <v/>
      </c>
      <c r="G25" s="7" t="str">
        <f t="shared" si="2"/>
        <v/>
      </c>
      <c r="H25" s="210"/>
      <c r="I25" s="210"/>
      <c r="J25" s="4" t="str">
        <f t="shared" si="3"/>
        <v/>
      </c>
      <c r="K25" s="7" t="str">
        <f t="shared" si="4"/>
        <v/>
      </c>
      <c r="L25" s="210"/>
      <c r="M25" s="210"/>
      <c r="N25" s="4" t="str">
        <f t="shared" si="5"/>
        <v/>
      </c>
      <c r="O25" s="5" t="str">
        <f t="shared" si="6"/>
        <v/>
      </c>
      <c r="P25" s="210"/>
      <c r="Q25" s="210"/>
      <c r="R25" s="4" t="str">
        <f t="shared" si="7"/>
        <v/>
      </c>
      <c r="S25" s="7" t="str">
        <f t="shared" si="8"/>
        <v/>
      </c>
      <c r="T25" s="210"/>
      <c r="U25" s="210"/>
      <c r="V25" s="210"/>
      <c r="W25" s="4" t="str">
        <f t="shared" si="9"/>
        <v/>
      </c>
      <c r="X25" s="7" t="str">
        <f t="shared" si="10"/>
        <v/>
      </c>
    </row>
    <row r="26" spans="1:24" x14ac:dyDescent="0.25">
      <c r="A26" s="346" t="str">
        <f>'PFMP BACPRO-cuisine'!A22</f>
        <v>NOM DE L'ELEVE/APPRENTI 17</v>
      </c>
      <c r="B26" s="347"/>
      <c r="C26" s="163"/>
      <c r="D26" s="210"/>
      <c r="E26" s="210"/>
      <c r="F26" s="3" t="str">
        <f t="shared" si="1"/>
        <v/>
      </c>
      <c r="G26" s="7" t="str">
        <f t="shared" si="2"/>
        <v/>
      </c>
      <c r="H26" s="210"/>
      <c r="I26" s="210"/>
      <c r="J26" s="4" t="str">
        <f t="shared" si="3"/>
        <v/>
      </c>
      <c r="K26" s="7" t="str">
        <f t="shared" si="4"/>
        <v/>
      </c>
      <c r="L26" s="210"/>
      <c r="M26" s="210"/>
      <c r="N26" s="4" t="str">
        <f t="shared" si="5"/>
        <v/>
      </c>
      <c r="O26" s="5" t="str">
        <f t="shared" si="6"/>
        <v/>
      </c>
      <c r="P26" s="210"/>
      <c r="Q26" s="210"/>
      <c r="R26" s="4" t="str">
        <f t="shared" si="7"/>
        <v/>
      </c>
      <c r="S26" s="7" t="str">
        <f t="shared" si="8"/>
        <v/>
      </c>
      <c r="T26" s="210"/>
      <c r="U26" s="210"/>
      <c r="V26" s="210"/>
      <c r="W26" s="4" t="str">
        <f t="shared" si="9"/>
        <v/>
      </c>
      <c r="X26" s="7" t="str">
        <f t="shared" si="10"/>
        <v/>
      </c>
    </row>
    <row r="27" spans="1:24" x14ac:dyDescent="0.25">
      <c r="A27" s="346" t="str">
        <f>'PFMP BACPRO-cuisine'!A23</f>
        <v>NOM DE L'ELEVE/APPRENTI 18</v>
      </c>
      <c r="B27" s="347"/>
      <c r="C27" s="163"/>
      <c r="D27" s="210"/>
      <c r="E27" s="210"/>
      <c r="F27" s="3" t="str">
        <f t="shared" si="1"/>
        <v/>
      </c>
      <c r="G27" s="7" t="str">
        <f t="shared" si="2"/>
        <v/>
      </c>
      <c r="H27" s="210"/>
      <c r="I27" s="210"/>
      <c r="J27" s="4" t="str">
        <f t="shared" si="3"/>
        <v/>
      </c>
      <c r="K27" s="7" t="str">
        <f t="shared" si="4"/>
        <v/>
      </c>
      <c r="L27" s="210"/>
      <c r="M27" s="210"/>
      <c r="N27" s="4" t="str">
        <f t="shared" si="5"/>
        <v/>
      </c>
      <c r="O27" s="5" t="str">
        <f t="shared" si="6"/>
        <v/>
      </c>
      <c r="P27" s="210"/>
      <c r="Q27" s="210"/>
      <c r="R27" s="4" t="str">
        <f t="shared" si="7"/>
        <v/>
      </c>
      <c r="S27" s="7" t="str">
        <f t="shared" si="8"/>
        <v/>
      </c>
      <c r="T27" s="210"/>
      <c r="U27" s="210"/>
      <c r="V27" s="210"/>
      <c r="W27" s="4" t="str">
        <f t="shared" si="9"/>
        <v/>
      </c>
      <c r="X27" s="7" t="str">
        <f t="shared" si="10"/>
        <v/>
      </c>
    </row>
    <row r="28" spans="1:24" x14ac:dyDescent="0.25">
      <c r="A28" s="346" t="str">
        <f>'PFMP BACPRO-cuisine'!A24</f>
        <v>NOM DE L'ELEVE/APPRENTI 19</v>
      </c>
      <c r="B28" s="347"/>
      <c r="C28" s="163"/>
      <c r="D28" s="210"/>
      <c r="E28" s="210"/>
      <c r="F28" s="3" t="str">
        <f>IF(OR(D147="ab",D28=""),"",(D28+E28))</f>
        <v/>
      </c>
      <c r="G28" s="7" t="str">
        <f t="shared" si="2"/>
        <v/>
      </c>
      <c r="H28" s="210"/>
      <c r="I28" s="210"/>
      <c r="J28" s="4" t="str">
        <f t="shared" si="3"/>
        <v/>
      </c>
      <c r="K28" s="7" t="str">
        <f t="shared" si="4"/>
        <v/>
      </c>
      <c r="L28" s="210"/>
      <c r="M28" s="210"/>
      <c r="N28" s="4" t="str">
        <f t="shared" si="5"/>
        <v/>
      </c>
      <c r="O28" s="5" t="str">
        <f t="shared" si="6"/>
        <v/>
      </c>
      <c r="P28" s="210"/>
      <c r="Q28" s="210"/>
      <c r="R28" s="4" t="str">
        <f t="shared" si="7"/>
        <v/>
      </c>
      <c r="S28" s="7" t="str">
        <f t="shared" si="8"/>
        <v/>
      </c>
      <c r="T28" s="210"/>
      <c r="U28" s="210"/>
      <c r="V28" s="210"/>
      <c r="W28" s="4" t="str">
        <f t="shared" si="9"/>
        <v/>
      </c>
      <c r="X28" s="7" t="str">
        <f t="shared" si="10"/>
        <v/>
      </c>
    </row>
    <row r="29" spans="1:24" x14ac:dyDescent="0.25">
      <c r="A29" s="346" t="str">
        <f>'PFMP BACPRO-cuisine'!A25</f>
        <v>NOM DE L'ELEVE/APPRENTI 20</v>
      </c>
      <c r="B29" s="347"/>
      <c r="C29" s="163"/>
      <c r="D29" s="210"/>
      <c r="E29" s="210"/>
      <c r="F29" s="3" t="str">
        <f>IF(OR(D148="ab",D29=""),"",(D29+E29))</f>
        <v/>
      </c>
      <c r="G29" s="7" t="str">
        <f t="shared" si="2"/>
        <v/>
      </c>
      <c r="H29" s="210"/>
      <c r="I29" s="210"/>
      <c r="J29" s="4" t="str">
        <f t="shared" si="3"/>
        <v/>
      </c>
      <c r="K29" s="7" t="str">
        <f t="shared" si="4"/>
        <v/>
      </c>
      <c r="L29" s="210"/>
      <c r="M29" s="210"/>
      <c r="N29" s="4" t="str">
        <f t="shared" si="5"/>
        <v/>
      </c>
      <c r="O29" s="5" t="str">
        <f t="shared" si="6"/>
        <v/>
      </c>
      <c r="P29" s="210"/>
      <c r="Q29" s="210"/>
      <c r="R29" s="4" t="str">
        <f t="shared" si="7"/>
        <v/>
      </c>
      <c r="S29" s="7" t="str">
        <f t="shared" si="8"/>
        <v/>
      </c>
      <c r="T29" s="210"/>
      <c r="U29" s="210"/>
      <c r="V29" s="210"/>
      <c r="W29" s="4" t="str">
        <f t="shared" si="9"/>
        <v/>
      </c>
      <c r="X29" s="7" t="str">
        <f t="shared" si="10"/>
        <v/>
      </c>
    </row>
    <row r="30" spans="1:24" x14ac:dyDescent="0.25">
      <c r="A30" s="346" t="str">
        <f>'PFMP BACPRO-cuisine'!A26</f>
        <v>NOM DE L'ELEVE/APPRENTI 21</v>
      </c>
      <c r="B30" s="347"/>
      <c r="C30" s="163"/>
      <c r="D30" s="210"/>
      <c r="E30" s="210"/>
      <c r="F30" s="3" t="str">
        <f t="shared" si="1"/>
        <v/>
      </c>
      <c r="G30" s="7" t="str">
        <f t="shared" si="2"/>
        <v/>
      </c>
      <c r="H30" s="210"/>
      <c r="I30" s="210"/>
      <c r="J30" s="4" t="str">
        <f t="shared" si="3"/>
        <v/>
      </c>
      <c r="K30" s="7" t="str">
        <f t="shared" si="4"/>
        <v/>
      </c>
      <c r="L30" s="210"/>
      <c r="M30" s="210"/>
      <c r="N30" s="4" t="str">
        <f t="shared" si="5"/>
        <v/>
      </c>
      <c r="O30" s="5" t="str">
        <f t="shared" si="6"/>
        <v/>
      </c>
      <c r="P30" s="210"/>
      <c r="Q30" s="210"/>
      <c r="R30" s="4" t="str">
        <f t="shared" si="7"/>
        <v/>
      </c>
      <c r="S30" s="7" t="str">
        <f t="shared" si="8"/>
        <v/>
      </c>
      <c r="T30" s="210"/>
      <c r="U30" s="210"/>
      <c r="V30" s="210"/>
      <c r="W30" s="4" t="str">
        <f t="shared" si="9"/>
        <v/>
      </c>
      <c r="X30" s="7" t="str">
        <f t="shared" si="10"/>
        <v/>
      </c>
    </row>
    <row r="31" spans="1:24" x14ac:dyDescent="0.25">
      <c r="A31" s="346" t="str">
        <f>'PFMP BACPRO-cuisine'!A27</f>
        <v>NOM DE L'ELEVE/APPRENTI 22</v>
      </c>
      <c r="B31" s="347"/>
      <c r="C31" s="163"/>
      <c r="D31" s="210"/>
      <c r="E31" s="210"/>
      <c r="F31" s="3" t="str">
        <f t="shared" si="1"/>
        <v/>
      </c>
      <c r="G31" s="7" t="str">
        <f t="shared" si="2"/>
        <v/>
      </c>
      <c r="H31" s="210"/>
      <c r="I31" s="210"/>
      <c r="J31" s="4" t="str">
        <f t="shared" si="3"/>
        <v/>
      </c>
      <c r="K31" s="7" t="str">
        <f t="shared" si="4"/>
        <v/>
      </c>
      <c r="L31" s="210"/>
      <c r="M31" s="210"/>
      <c r="N31" s="4" t="str">
        <f t="shared" si="5"/>
        <v/>
      </c>
      <c r="O31" s="5" t="str">
        <f t="shared" si="6"/>
        <v/>
      </c>
      <c r="P31" s="210"/>
      <c r="Q31" s="210"/>
      <c r="R31" s="4" t="str">
        <f t="shared" si="7"/>
        <v/>
      </c>
      <c r="S31" s="7" t="str">
        <f t="shared" si="8"/>
        <v/>
      </c>
      <c r="T31" s="210"/>
      <c r="U31" s="210"/>
      <c r="V31" s="210"/>
      <c r="W31" s="4" t="str">
        <f t="shared" si="9"/>
        <v/>
      </c>
      <c r="X31" s="7" t="str">
        <f t="shared" si="10"/>
        <v/>
      </c>
    </row>
    <row r="32" spans="1:24" x14ac:dyDescent="0.25">
      <c r="A32" s="346" t="str">
        <f>'PFMP BACPRO-cuisine'!A28</f>
        <v>NOM DE L'ELEVE/APPRENTI 23</v>
      </c>
      <c r="B32" s="347"/>
      <c r="C32" s="163"/>
      <c r="D32" s="210"/>
      <c r="E32" s="210"/>
      <c r="F32" s="3" t="str">
        <f t="shared" si="1"/>
        <v/>
      </c>
      <c r="G32" s="7" t="str">
        <f t="shared" si="2"/>
        <v/>
      </c>
      <c r="H32" s="210"/>
      <c r="I32" s="210"/>
      <c r="J32" s="4" t="str">
        <f t="shared" si="3"/>
        <v/>
      </c>
      <c r="K32" s="7" t="str">
        <f t="shared" si="4"/>
        <v/>
      </c>
      <c r="L32" s="210"/>
      <c r="M32" s="210"/>
      <c r="N32" s="4" t="str">
        <f t="shared" si="5"/>
        <v/>
      </c>
      <c r="O32" s="5" t="str">
        <f t="shared" si="6"/>
        <v/>
      </c>
      <c r="P32" s="210"/>
      <c r="Q32" s="210"/>
      <c r="R32" s="4" t="str">
        <f t="shared" si="7"/>
        <v/>
      </c>
      <c r="S32" s="7" t="str">
        <f t="shared" si="8"/>
        <v/>
      </c>
      <c r="T32" s="210"/>
      <c r="U32" s="210"/>
      <c r="V32" s="210"/>
      <c r="W32" s="4" t="str">
        <f t="shared" si="9"/>
        <v/>
      </c>
      <c r="X32" s="7" t="str">
        <f t="shared" si="10"/>
        <v/>
      </c>
    </row>
    <row r="33" spans="1:24" x14ac:dyDescent="0.25">
      <c r="A33" s="346" t="str">
        <f>'PFMP BACPRO-cuisine'!A29</f>
        <v>NOM DE L'ELEVE/APPRENTI 24</v>
      </c>
      <c r="B33" s="347"/>
      <c r="C33" s="163"/>
      <c r="D33" s="210"/>
      <c r="E33" s="210"/>
      <c r="F33" s="3" t="str">
        <f t="shared" si="1"/>
        <v/>
      </c>
      <c r="G33" s="7" t="str">
        <f t="shared" si="2"/>
        <v/>
      </c>
      <c r="H33" s="210"/>
      <c r="I33" s="210"/>
      <c r="J33" s="4" t="str">
        <f t="shared" si="3"/>
        <v/>
      </c>
      <c r="K33" s="7" t="str">
        <f t="shared" si="4"/>
        <v/>
      </c>
      <c r="L33" s="210"/>
      <c r="M33" s="210"/>
      <c r="N33" s="4" t="str">
        <f t="shared" si="5"/>
        <v/>
      </c>
      <c r="O33" s="5" t="str">
        <f t="shared" si="6"/>
        <v/>
      </c>
      <c r="P33" s="210"/>
      <c r="Q33" s="210"/>
      <c r="R33" s="4" t="str">
        <f t="shared" si="7"/>
        <v/>
      </c>
      <c r="S33" s="7" t="str">
        <f t="shared" si="8"/>
        <v/>
      </c>
      <c r="T33" s="210"/>
      <c r="U33" s="210"/>
      <c r="V33" s="210"/>
      <c r="W33" s="4" t="str">
        <f t="shared" si="9"/>
        <v/>
      </c>
      <c r="X33" s="7" t="str">
        <f t="shared" si="10"/>
        <v/>
      </c>
    </row>
    <row r="34" spans="1:24" x14ac:dyDescent="0.25">
      <c r="A34" s="346" t="str">
        <f>'PFMP BACPRO-cuisine'!A30</f>
        <v>NOM DE L'ELEVE/APPRENTI 25</v>
      </c>
      <c r="B34" s="347"/>
      <c r="C34" s="163"/>
      <c r="D34" s="210"/>
      <c r="E34" s="210"/>
      <c r="F34" s="3" t="str">
        <f t="shared" si="1"/>
        <v/>
      </c>
      <c r="G34" s="7" t="str">
        <f t="shared" si="2"/>
        <v/>
      </c>
      <c r="H34" s="210"/>
      <c r="I34" s="210"/>
      <c r="J34" s="4" t="str">
        <f t="shared" si="3"/>
        <v/>
      </c>
      <c r="K34" s="7" t="str">
        <f t="shared" si="4"/>
        <v/>
      </c>
      <c r="L34" s="210"/>
      <c r="M34" s="210"/>
      <c r="N34" s="4" t="str">
        <f t="shared" si="5"/>
        <v/>
      </c>
      <c r="O34" s="5" t="str">
        <f t="shared" si="6"/>
        <v/>
      </c>
      <c r="P34" s="210"/>
      <c r="Q34" s="210"/>
      <c r="R34" s="4" t="str">
        <f t="shared" si="7"/>
        <v/>
      </c>
      <c r="S34" s="7" t="str">
        <f t="shared" si="8"/>
        <v/>
      </c>
      <c r="T34" s="210"/>
      <c r="U34" s="210"/>
      <c r="V34" s="210"/>
      <c r="W34" s="4" t="str">
        <f t="shared" si="9"/>
        <v/>
      </c>
      <c r="X34" s="7" t="str">
        <f t="shared" si="10"/>
        <v/>
      </c>
    </row>
    <row r="35" spans="1:24" x14ac:dyDescent="0.25">
      <c r="A35" s="346" t="str">
        <f>'PFMP BACPRO-cuisine'!A31</f>
        <v>NOM DE L'ELEVE/APPRENTI 26</v>
      </c>
      <c r="B35" s="347"/>
      <c r="C35" s="163"/>
      <c r="D35" s="6"/>
      <c r="E35" s="210"/>
      <c r="F35" s="3" t="str">
        <f t="shared" ref="F35:F39" si="11">IF(OR(D149="ab",D35=""),"",(D35+E35))</f>
        <v/>
      </c>
      <c r="G35" s="7" t="str">
        <f t="shared" ref="G35:G39" si="12">IF(F35="","",IF(MROUND(F35/2,0.5)&lt;F35/2,MROUND(F35/2,0.5)+0.5,MROUND(F35/2,0.5)))</f>
        <v/>
      </c>
      <c r="H35" s="131"/>
      <c r="I35" s="210"/>
      <c r="J35" s="4" t="str">
        <f t="shared" ref="J35:J39" si="13">IF(OR(H35="ab",H35=""),"",(H35+I35))</f>
        <v/>
      </c>
      <c r="K35" s="7" t="str">
        <f t="shared" ref="K35:K39" si="14">IF(J35="","",IF(MROUND(J35/2,0.5)&lt;J35/2,MROUND(J35/2,0.5)+0.5,MROUND(J35/2,0.5)))</f>
        <v/>
      </c>
      <c r="L35" s="131"/>
      <c r="M35" s="210"/>
      <c r="N35" s="4" t="str">
        <f t="shared" ref="N35:N39" si="15">IF(OR(L35="ab",L35=""),"",SUM(L35:M35))</f>
        <v/>
      </c>
      <c r="O35" s="5" t="str">
        <f t="shared" ref="O35:O39" si="16">IF(N35="","",IF(MROUND(N35/2,0.5)&lt;N35/2,MROUND(N35/2,0.5)+0.5,MROUND(N35/2,0.5)))</f>
        <v/>
      </c>
      <c r="P35" s="29"/>
      <c r="Q35" s="210"/>
      <c r="R35" s="4" t="str">
        <f t="shared" ref="R35:R39" si="17">IF(OR(P35="ab",P35=""),"",P35+Q35)</f>
        <v/>
      </c>
      <c r="S35" s="7" t="str">
        <f t="shared" ref="S35:S39" si="18">IF(R35="","",IF(MROUND(R35/3,0.5)&lt;R35/3,MROUND(R35/3,0.5)+0.5,MROUND(R35/3,0.5)))</f>
        <v/>
      </c>
      <c r="T35" s="131"/>
      <c r="U35" s="210"/>
      <c r="V35" s="210"/>
      <c r="W35" s="4" t="str">
        <f t="shared" ref="W35:W39" si="19">IF(T35="","",T35+V35+U35)</f>
        <v/>
      </c>
      <c r="X35" s="7" t="str">
        <f t="shared" ref="X35:X39" si="20">IF(W35="","",IF(MROUND(W35/8,0.5)&lt;W35/8,MROUND(W35/8,0.5)+0.5,MROUND(W35/8,0.5)))</f>
        <v/>
      </c>
    </row>
    <row r="36" spans="1:24" x14ac:dyDescent="0.25">
      <c r="A36" s="346" t="str">
        <f>'PFMP BACPRO-cuisine'!A32</f>
        <v>NOM DE L'ELEVE/APPRENTI 27</v>
      </c>
      <c r="B36" s="347"/>
      <c r="C36" s="163"/>
      <c r="D36" s="210"/>
      <c r="E36" s="210"/>
      <c r="F36" s="3" t="str">
        <f t="shared" si="11"/>
        <v/>
      </c>
      <c r="G36" s="7" t="str">
        <f t="shared" si="12"/>
        <v/>
      </c>
      <c r="H36" s="210"/>
      <c r="I36" s="210"/>
      <c r="J36" s="4" t="str">
        <f t="shared" si="13"/>
        <v/>
      </c>
      <c r="K36" s="7" t="str">
        <f t="shared" si="14"/>
        <v/>
      </c>
      <c r="L36" s="210"/>
      <c r="M36" s="210"/>
      <c r="N36" s="4" t="str">
        <f t="shared" si="15"/>
        <v/>
      </c>
      <c r="O36" s="5" t="str">
        <f t="shared" si="16"/>
        <v/>
      </c>
      <c r="P36" s="210"/>
      <c r="Q36" s="210"/>
      <c r="R36" s="4" t="str">
        <f t="shared" si="17"/>
        <v/>
      </c>
      <c r="S36" s="7" t="str">
        <f t="shared" si="18"/>
        <v/>
      </c>
      <c r="T36" s="131"/>
      <c r="U36" s="210"/>
      <c r="V36" s="210"/>
      <c r="W36" s="4" t="str">
        <f t="shared" si="19"/>
        <v/>
      </c>
      <c r="X36" s="7" t="str">
        <f t="shared" si="20"/>
        <v/>
      </c>
    </row>
    <row r="37" spans="1:24" x14ac:dyDescent="0.25">
      <c r="A37" s="346" t="str">
        <f>'PFMP BACPRO-cuisine'!A33</f>
        <v>NOM DE L'ELEVE/APPRENTI 28</v>
      </c>
      <c r="B37" s="347"/>
      <c r="C37" s="163"/>
      <c r="D37" s="210"/>
      <c r="E37" s="210"/>
      <c r="F37" s="3" t="str">
        <f t="shared" si="11"/>
        <v/>
      </c>
      <c r="G37" s="7" t="str">
        <f t="shared" si="12"/>
        <v/>
      </c>
      <c r="H37" s="210"/>
      <c r="I37" s="210"/>
      <c r="J37" s="4" t="str">
        <f t="shared" si="13"/>
        <v/>
      </c>
      <c r="K37" s="7" t="str">
        <f t="shared" si="14"/>
        <v/>
      </c>
      <c r="L37" s="210"/>
      <c r="M37" s="210"/>
      <c r="N37" s="4" t="str">
        <f t="shared" si="15"/>
        <v/>
      </c>
      <c r="O37" s="5" t="str">
        <f t="shared" si="16"/>
        <v/>
      </c>
      <c r="P37" s="210"/>
      <c r="Q37" s="210"/>
      <c r="R37" s="4" t="str">
        <f t="shared" si="17"/>
        <v/>
      </c>
      <c r="S37" s="7" t="str">
        <f t="shared" si="18"/>
        <v/>
      </c>
      <c r="T37" s="131"/>
      <c r="U37" s="210"/>
      <c r="V37" s="210"/>
      <c r="W37" s="4" t="str">
        <f t="shared" si="19"/>
        <v/>
      </c>
      <c r="X37" s="7" t="str">
        <f t="shared" si="20"/>
        <v/>
      </c>
    </row>
    <row r="38" spans="1:24" x14ac:dyDescent="0.25">
      <c r="A38" s="346" t="str">
        <f>'PFMP BACPRO-cuisine'!A34</f>
        <v>NOM DE L'ELEVE/APPRENTI 29</v>
      </c>
      <c r="B38" s="347"/>
      <c r="C38" s="163"/>
      <c r="D38" s="210"/>
      <c r="E38" s="210"/>
      <c r="F38" s="3" t="str">
        <f t="shared" si="11"/>
        <v/>
      </c>
      <c r="G38" s="7" t="str">
        <f t="shared" si="12"/>
        <v/>
      </c>
      <c r="H38" s="210"/>
      <c r="I38" s="210"/>
      <c r="J38" s="4" t="str">
        <f t="shared" si="13"/>
        <v/>
      </c>
      <c r="K38" s="7" t="str">
        <f t="shared" si="14"/>
        <v/>
      </c>
      <c r="L38" s="210"/>
      <c r="M38" s="210"/>
      <c r="N38" s="4" t="str">
        <f t="shared" si="15"/>
        <v/>
      </c>
      <c r="O38" s="5" t="str">
        <f t="shared" si="16"/>
        <v/>
      </c>
      <c r="P38" s="210"/>
      <c r="Q38" s="210"/>
      <c r="R38" s="4" t="str">
        <f t="shared" si="17"/>
        <v/>
      </c>
      <c r="S38" s="7" t="str">
        <f t="shared" si="18"/>
        <v/>
      </c>
      <c r="T38" s="131"/>
      <c r="U38" s="210"/>
      <c r="V38" s="210"/>
      <c r="W38" s="4" t="str">
        <f t="shared" si="19"/>
        <v/>
      </c>
      <c r="X38" s="7" t="str">
        <f t="shared" si="20"/>
        <v/>
      </c>
    </row>
    <row r="39" spans="1:24" x14ac:dyDescent="0.25">
      <c r="A39" s="346" t="str">
        <f>'PFMP BACPRO-cuisine'!A35</f>
        <v>NOM DE L'ELEVE/APPRENTI 30</v>
      </c>
      <c r="B39" s="347"/>
      <c r="C39" s="163"/>
      <c r="D39" s="210"/>
      <c r="E39" s="210"/>
      <c r="F39" s="3" t="str">
        <f t="shared" si="11"/>
        <v/>
      </c>
      <c r="G39" s="7" t="str">
        <f t="shared" si="12"/>
        <v/>
      </c>
      <c r="H39" s="210"/>
      <c r="I39" s="210"/>
      <c r="J39" s="4" t="str">
        <f t="shared" si="13"/>
        <v/>
      </c>
      <c r="K39" s="7" t="str">
        <f t="shared" si="14"/>
        <v/>
      </c>
      <c r="L39" s="210"/>
      <c r="M39" s="210"/>
      <c r="N39" s="4" t="str">
        <f t="shared" si="15"/>
        <v/>
      </c>
      <c r="O39" s="5" t="str">
        <f t="shared" si="16"/>
        <v/>
      </c>
      <c r="P39" s="210"/>
      <c r="Q39" s="210"/>
      <c r="R39" s="4" t="str">
        <f t="shared" si="17"/>
        <v/>
      </c>
      <c r="S39" s="7" t="str">
        <f t="shared" si="18"/>
        <v/>
      </c>
      <c r="T39" s="131"/>
      <c r="U39" s="210"/>
      <c r="V39" s="210"/>
      <c r="W39" s="4" t="str">
        <f t="shared" si="19"/>
        <v/>
      </c>
      <c r="X39" s="7" t="str">
        <f t="shared" si="20"/>
        <v/>
      </c>
    </row>
    <row r="40" spans="1:24" x14ac:dyDescent="0.25">
      <c r="A40" s="346" t="str">
        <f>'PFMP BACPRO-cuisine'!A36</f>
        <v>NOM DE L'ELEVE/APPRENTI 31</v>
      </c>
      <c r="B40" s="347"/>
      <c r="C40" s="163"/>
      <c r="D40" s="210"/>
      <c r="E40" s="210"/>
      <c r="F40" s="3" t="str">
        <f t="shared" ref="F40:F49" si="21">IF(OR(D154="ab",D40=""),"",(D40+E40))</f>
        <v/>
      </c>
      <c r="G40" s="7" t="str">
        <f t="shared" si="2"/>
        <v/>
      </c>
      <c r="H40" s="210"/>
      <c r="I40" s="210"/>
      <c r="J40" s="4" t="str">
        <f t="shared" si="3"/>
        <v/>
      </c>
      <c r="K40" s="7" t="str">
        <f t="shared" si="4"/>
        <v/>
      </c>
      <c r="L40" s="210"/>
      <c r="M40" s="210"/>
      <c r="N40" s="4" t="str">
        <f t="shared" si="5"/>
        <v/>
      </c>
      <c r="O40" s="5" t="str">
        <f t="shared" si="6"/>
        <v/>
      </c>
      <c r="P40" s="210"/>
      <c r="Q40" s="210"/>
      <c r="R40" s="4" t="str">
        <f t="shared" si="7"/>
        <v/>
      </c>
      <c r="S40" s="7" t="str">
        <f t="shared" si="8"/>
        <v/>
      </c>
      <c r="T40" s="131"/>
      <c r="U40" s="210"/>
      <c r="V40" s="210"/>
      <c r="W40" s="4" t="str">
        <f t="shared" si="9"/>
        <v/>
      </c>
      <c r="X40" s="7" t="str">
        <f t="shared" si="10"/>
        <v/>
      </c>
    </row>
    <row r="41" spans="1:24" x14ac:dyDescent="0.25">
      <c r="A41" s="346" t="str">
        <f>'PFMP BACPRO-cuisine'!A37</f>
        <v>NOM DE L'ELEVE/APPRENTI 32</v>
      </c>
      <c r="B41" s="347"/>
      <c r="C41" s="163"/>
      <c r="D41" s="210"/>
      <c r="E41" s="210"/>
      <c r="F41" s="3" t="str">
        <f t="shared" si="21"/>
        <v/>
      </c>
      <c r="G41" s="7" t="str">
        <f t="shared" si="2"/>
        <v/>
      </c>
      <c r="H41" s="210"/>
      <c r="I41" s="210"/>
      <c r="J41" s="4" t="str">
        <f t="shared" si="3"/>
        <v/>
      </c>
      <c r="K41" s="7" t="str">
        <f t="shared" si="4"/>
        <v/>
      </c>
      <c r="L41" s="210"/>
      <c r="M41" s="210"/>
      <c r="N41" s="4" t="str">
        <f t="shared" si="5"/>
        <v/>
      </c>
      <c r="O41" s="5" t="str">
        <f t="shared" si="6"/>
        <v/>
      </c>
      <c r="P41" s="210"/>
      <c r="Q41" s="210"/>
      <c r="R41" s="4" t="str">
        <f t="shared" si="7"/>
        <v/>
      </c>
      <c r="S41" s="7" t="str">
        <f t="shared" si="8"/>
        <v/>
      </c>
      <c r="T41" s="131"/>
      <c r="U41" s="210"/>
      <c r="V41" s="210"/>
      <c r="W41" s="4" t="str">
        <f t="shared" si="9"/>
        <v/>
      </c>
      <c r="X41" s="7" t="str">
        <f t="shared" si="10"/>
        <v/>
      </c>
    </row>
    <row r="42" spans="1:24" x14ac:dyDescent="0.25">
      <c r="A42" s="346" t="str">
        <f>'PFMP BACPRO-cuisine'!A38</f>
        <v>NOM DE L'ELEVE/APPRENTI 33</v>
      </c>
      <c r="B42" s="347"/>
      <c r="C42" s="163"/>
      <c r="D42" s="210"/>
      <c r="E42" s="210"/>
      <c r="F42" s="3" t="str">
        <f t="shared" si="21"/>
        <v/>
      </c>
      <c r="G42" s="7" t="str">
        <f t="shared" si="2"/>
        <v/>
      </c>
      <c r="H42" s="210"/>
      <c r="I42" s="210"/>
      <c r="J42" s="4" t="str">
        <f t="shared" si="3"/>
        <v/>
      </c>
      <c r="K42" s="7" t="str">
        <f t="shared" si="4"/>
        <v/>
      </c>
      <c r="L42" s="210"/>
      <c r="M42" s="210"/>
      <c r="N42" s="4" t="str">
        <f t="shared" si="5"/>
        <v/>
      </c>
      <c r="O42" s="5" t="str">
        <f t="shared" si="6"/>
        <v/>
      </c>
      <c r="P42" s="210"/>
      <c r="Q42" s="210"/>
      <c r="R42" s="4" t="str">
        <f t="shared" si="7"/>
        <v/>
      </c>
      <c r="S42" s="7" t="str">
        <f t="shared" si="8"/>
        <v/>
      </c>
      <c r="T42" s="131"/>
      <c r="U42" s="210"/>
      <c r="V42" s="210"/>
      <c r="W42" s="4" t="str">
        <f t="shared" si="9"/>
        <v/>
      </c>
      <c r="X42" s="7" t="str">
        <f t="shared" si="10"/>
        <v/>
      </c>
    </row>
    <row r="43" spans="1:24" x14ac:dyDescent="0.25">
      <c r="A43" s="346" t="str">
        <f>'PFMP BACPRO-cuisine'!A39</f>
        <v>NOM DE L'ELEVE/APPRENTI 34</v>
      </c>
      <c r="B43" s="347"/>
      <c r="C43" s="163"/>
      <c r="D43" s="210"/>
      <c r="E43" s="210"/>
      <c r="F43" s="3" t="str">
        <f t="shared" si="21"/>
        <v/>
      </c>
      <c r="G43" s="7" t="str">
        <f t="shared" si="2"/>
        <v/>
      </c>
      <c r="H43" s="210"/>
      <c r="I43" s="210"/>
      <c r="J43" s="4" t="str">
        <f t="shared" si="3"/>
        <v/>
      </c>
      <c r="K43" s="7" t="str">
        <f t="shared" si="4"/>
        <v/>
      </c>
      <c r="L43" s="210"/>
      <c r="M43" s="210"/>
      <c r="N43" s="4" t="str">
        <f t="shared" si="5"/>
        <v/>
      </c>
      <c r="O43" s="5" t="str">
        <f t="shared" si="6"/>
        <v/>
      </c>
      <c r="P43" s="210"/>
      <c r="Q43" s="210"/>
      <c r="R43" s="4" t="str">
        <f t="shared" si="7"/>
        <v/>
      </c>
      <c r="S43" s="7" t="str">
        <f t="shared" si="8"/>
        <v/>
      </c>
      <c r="T43" s="131"/>
      <c r="U43" s="210"/>
      <c r="V43" s="210"/>
      <c r="W43" s="4" t="str">
        <f t="shared" si="9"/>
        <v/>
      </c>
      <c r="X43" s="7" t="str">
        <f t="shared" si="10"/>
        <v/>
      </c>
    </row>
    <row r="44" spans="1:24" x14ac:dyDescent="0.25">
      <c r="A44" s="346" t="str">
        <f>'PFMP BACPRO-cuisine'!A40</f>
        <v>NOM DE L'ELEVE/APPRENTI 35</v>
      </c>
      <c r="B44" s="347"/>
      <c r="C44" s="163"/>
      <c r="D44" s="210"/>
      <c r="E44" s="210"/>
      <c r="F44" s="3" t="str">
        <f t="shared" si="21"/>
        <v/>
      </c>
      <c r="G44" s="7" t="str">
        <f t="shared" si="2"/>
        <v/>
      </c>
      <c r="H44" s="210"/>
      <c r="I44" s="210"/>
      <c r="J44" s="4" t="str">
        <f t="shared" si="3"/>
        <v/>
      </c>
      <c r="K44" s="7" t="str">
        <f t="shared" si="4"/>
        <v/>
      </c>
      <c r="L44" s="210"/>
      <c r="M44" s="210"/>
      <c r="N44" s="4" t="str">
        <f t="shared" si="5"/>
        <v/>
      </c>
      <c r="O44" s="5" t="str">
        <f t="shared" si="6"/>
        <v/>
      </c>
      <c r="P44" s="210"/>
      <c r="Q44" s="210"/>
      <c r="R44" s="4" t="str">
        <f t="shared" si="7"/>
        <v/>
      </c>
      <c r="S44" s="7" t="str">
        <f t="shared" si="8"/>
        <v/>
      </c>
      <c r="T44" s="131"/>
      <c r="U44" s="210"/>
      <c r="V44" s="210"/>
      <c r="W44" s="4" t="str">
        <f t="shared" si="9"/>
        <v/>
      </c>
      <c r="X44" s="7" t="str">
        <f t="shared" si="10"/>
        <v/>
      </c>
    </row>
    <row r="45" spans="1:24" x14ac:dyDescent="0.25">
      <c r="A45" s="346" t="str">
        <f>'PFMP BACPRO-cuisine'!A41</f>
        <v>NOM DE L'ELEVE/APPRENTI 36</v>
      </c>
      <c r="B45" s="347"/>
      <c r="C45" s="163"/>
      <c r="D45" s="210"/>
      <c r="E45" s="210"/>
      <c r="F45" s="3" t="str">
        <f t="shared" si="21"/>
        <v/>
      </c>
      <c r="G45" s="7" t="str">
        <f t="shared" si="2"/>
        <v/>
      </c>
      <c r="H45" s="210"/>
      <c r="I45" s="210"/>
      <c r="J45" s="4" t="str">
        <f t="shared" si="3"/>
        <v/>
      </c>
      <c r="K45" s="7" t="str">
        <f t="shared" si="4"/>
        <v/>
      </c>
      <c r="L45" s="210"/>
      <c r="M45" s="210"/>
      <c r="N45" s="4" t="str">
        <f t="shared" si="5"/>
        <v/>
      </c>
      <c r="O45" s="5" t="str">
        <f t="shared" si="6"/>
        <v/>
      </c>
      <c r="P45" s="210"/>
      <c r="Q45" s="210"/>
      <c r="R45" s="4" t="str">
        <f t="shared" si="7"/>
        <v/>
      </c>
      <c r="S45" s="7" t="str">
        <f t="shared" si="8"/>
        <v/>
      </c>
      <c r="T45" s="131"/>
      <c r="U45" s="210"/>
      <c r="V45" s="210"/>
      <c r="W45" s="4" t="str">
        <f t="shared" si="9"/>
        <v/>
      </c>
      <c r="X45" s="7" t="str">
        <f t="shared" si="10"/>
        <v/>
      </c>
    </row>
    <row r="46" spans="1:24" x14ac:dyDescent="0.25">
      <c r="A46" s="346" t="str">
        <f>'PFMP BACPRO-cuisine'!A42</f>
        <v>NOM DE L'ELEVE/APPRENTI 37</v>
      </c>
      <c r="B46" s="347"/>
      <c r="C46" s="163"/>
      <c r="D46" s="210"/>
      <c r="E46" s="210"/>
      <c r="F46" s="3" t="str">
        <f t="shared" si="21"/>
        <v/>
      </c>
      <c r="G46" s="7" t="str">
        <f t="shared" si="2"/>
        <v/>
      </c>
      <c r="H46" s="210"/>
      <c r="I46" s="210"/>
      <c r="J46" s="4" t="str">
        <f t="shared" si="3"/>
        <v/>
      </c>
      <c r="K46" s="7" t="str">
        <f t="shared" si="4"/>
        <v/>
      </c>
      <c r="L46" s="210"/>
      <c r="M46" s="210"/>
      <c r="N46" s="4" t="str">
        <f t="shared" si="5"/>
        <v/>
      </c>
      <c r="O46" s="5" t="str">
        <f t="shared" si="6"/>
        <v/>
      </c>
      <c r="P46" s="210"/>
      <c r="Q46" s="210"/>
      <c r="R46" s="4" t="str">
        <f t="shared" si="7"/>
        <v/>
      </c>
      <c r="S46" s="7" t="str">
        <f t="shared" si="8"/>
        <v/>
      </c>
      <c r="T46" s="131"/>
      <c r="U46" s="210"/>
      <c r="V46" s="210"/>
      <c r="W46" s="4" t="str">
        <f>IF(T46="","",T46+V46+U46)</f>
        <v/>
      </c>
      <c r="X46" s="7" t="str">
        <f t="shared" si="10"/>
        <v/>
      </c>
    </row>
    <row r="47" spans="1:24" x14ac:dyDescent="0.25">
      <c r="A47" s="346" t="str">
        <f>'PFMP BACPRO-cuisine'!A43</f>
        <v>NOM DE L'ELEVE/APPRENTI 38</v>
      </c>
      <c r="B47" s="347"/>
      <c r="C47" s="163"/>
      <c r="D47" s="210"/>
      <c r="E47" s="210"/>
      <c r="F47" s="3" t="str">
        <f t="shared" si="21"/>
        <v/>
      </c>
      <c r="G47" s="7" t="str">
        <f t="shared" si="2"/>
        <v/>
      </c>
      <c r="H47" s="210"/>
      <c r="I47" s="210"/>
      <c r="J47" s="4" t="str">
        <f t="shared" si="3"/>
        <v/>
      </c>
      <c r="K47" s="7" t="str">
        <f t="shared" si="4"/>
        <v/>
      </c>
      <c r="L47" s="210"/>
      <c r="M47" s="210"/>
      <c r="N47" s="4" t="str">
        <f t="shared" si="5"/>
        <v/>
      </c>
      <c r="O47" s="5" t="str">
        <f t="shared" si="6"/>
        <v/>
      </c>
      <c r="P47" s="210"/>
      <c r="Q47" s="210"/>
      <c r="R47" s="4" t="str">
        <f t="shared" si="7"/>
        <v/>
      </c>
      <c r="S47" s="7" t="str">
        <f t="shared" si="8"/>
        <v/>
      </c>
      <c r="T47" s="131"/>
      <c r="U47" s="210"/>
      <c r="V47" s="210"/>
      <c r="W47" s="4" t="str">
        <f>IF(T47="","",T47+V47+U47)</f>
        <v/>
      </c>
      <c r="X47" s="7" t="str">
        <f t="shared" si="10"/>
        <v/>
      </c>
    </row>
    <row r="48" spans="1:24" x14ac:dyDescent="0.25">
      <c r="A48" s="346" t="str">
        <f>'PFMP BACPRO-cuisine'!A44</f>
        <v>NOM DE L'ELEVE/APPRENTI 39</v>
      </c>
      <c r="B48" s="347"/>
      <c r="C48" s="163"/>
      <c r="D48" s="6"/>
      <c r="E48" s="210"/>
      <c r="F48" s="3" t="str">
        <f t="shared" si="21"/>
        <v/>
      </c>
      <c r="G48" s="7" t="str">
        <f t="shared" si="2"/>
        <v/>
      </c>
      <c r="H48" s="131"/>
      <c r="I48" s="210"/>
      <c r="J48" s="4" t="str">
        <f t="shared" si="3"/>
        <v/>
      </c>
      <c r="K48" s="7" t="str">
        <f t="shared" si="4"/>
        <v/>
      </c>
      <c r="L48" s="131"/>
      <c r="M48" s="210"/>
      <c r="N48" s="4" t="str">
        <f t="shared" si="5"/>
        <v/>
      </c>
      <c r="O48" s="5" t="str">
        <f t="shared" si="6"/>
        <v/>
      </c>
      <c r="P48" s="29"/>
      <c r="Q48" s="210"/>
      <c r="R48" s="4" t="str">
        <f t="shared" si="7"/>
        <v/>
      </c>
      <c r="S48" s="7" t="str">
        <f t="shared" si="8"/>
        <v/>
      </c>
      <c r="T48" s="131"/>
      <c r="U48" s="210"/>
      <c r="V48" s="210"/>
      <c r="W48" s="4" t="str">
        <f t="shared" si="9"/>
        <v/>
      </c>
      <c r="X48" s="7" t="str">
        <f t="shared" si="10"/>
        <v/>
      </c>
    </row>
    <row r="49" spans="1:24" ht="15.75" thickBot="1" x14ac:dyDescent="0.3">
      <c r="A49" s="346" t="str">
        <f>'PFMP BACPRO-cuisine'!A45</f>
        <v>NOM DE L'ELEVE/APPRENTI 40</v>
      </c>
      <c r="B49" s="347"/>
      <c r="C49" s="164"/>
      <c r="D49" s="6"/>
      <c r="E49" s="210"/>
      <c r="F49" s="3" t="str">
        <f t="shared" si="21"/>
        <v/>
      </c>
      <c r="G49" s="7" t="str">
        <f t="shared" si="2"/>
        <v/>
      </c>
      <c r="H49" s="131"/>
      <c r="I49" s="210"/>
      <c r="J49" s="4" t="str">
        <f t="shared" si="3"/>
        <v/>
      </c>
      <c r="K49" s="7" t="str">
        <f t="shared" si="4"/>
        <v/>
      </c>
      <c r="L49" s="131"/>
      <c r="M49" s="210"/>
      <c r="N49" s="4" t="str">
        <f t="shared" si="5"/>
        <v/>
      </c>
      <c r="O49" s="5" t="str">
        <f t="shared" si="6"/>
        <v/>
      </c>
      <c r="P49" s="29"/>
      <c r="Q49" s="210"/>
      <c r="R49" s="4" t="str">
        <f t="shared" si="7"/>
        <v/>
      </c>
      <c r="S49" s="7" t="str">
        <f t="shared" si="8"/>
        <v/>
      </c>
      <c r="T49" s="131"/>
      <c r="U49" s="210"/>
      <c r="V49" s="210"/>
      <c r="W49" s="4" t="str">
        <f t="shared" si="9"/>
        <v/>
      </c>
      <c r="X49" s="7" t="str">
        <f t="shared" si="10"/>
        <v/>
      </c>
    </row>
    <row r="50" spans="1:24" s="134" customFormat="1" ht="15.75" thickBot="1" x14ac:dyDescent="0.3">
      <c r="A50" s="344" t="s">
        <v>107</v>
      </c>
      <c r="B50" s="345"/>
      <c r="C50" s="132"/>
      <c r="D50" s="133" t="str">
        <f>IF(D10="","",AVERAGE(D10:D49))</f>
        <v/>
      </c>
      <c r="E50" s="133" t="str">
        <f t="shared" ref="E50:X50" si="22">IF(E10="","",AVERAGE(E10:E49))</f>
        <v/>
      </c>
      <c r="F50" s="133" t="str">
        <f t="shared" si="22"/>
        <v/>
      </c>
      <c r="G50" s="133" t="str">
        <f t="shared" si="22"/>
        <v/>
      </c>
      <c r="H50" s="133" t="str">
        <f t="shared" si="22"/>
        <v/>
      </c>
      <c r="I50" s="133" t="str">
        <f t="shared" si="22"/>
        <v/>
      </c>
      <c r="J50" s="133" t="str">
        <f t="shared" si="22"/>
        <v/>
      </c>
      <c r="K50" s="174" t="str">
        <f t="shared" si="22"/>
        <v/>
      </c>
      <c r="L50" s="180" t="str">
        <f t="shared" si="22"/>
        <v/>
      </c>
      <c r="M50" s="133" t="str">
        <f t="shared" si="22"/>
        <v/>
      </c>
      <c r="N50" s="133" t="str">
        <f t="shared" si="22"/>
        <v/>
      </c>
      <c r="O50" s="133" t="str">
        <f t="shared" si="22"/>
        <v/>
      </c>
      <c r="P50" s="176" t="str">
        <f t="shared" si="22"/>
        <v/>
      </c>
      <c r="Q50" s="133" t="str">
        <f t="shared" si="22"/>
        <v/>
      </c>
      <c r="R50" s="133" t="str">
        <f t="shared" si="22"/>
        <v/>
      </c>
      <c r="S50" s="133" t="str">
        <f t="shared" si="22"/>
        <v/>
      </c>
      <c r="T50" s="133" t="str">
        <f t="shared" si="22"/>
        <v/>
      </c>
      <c r="U50" s="133" t="str">
        <f t="shared" si="22"/>
        <v/>
      </c>
      <c r="V50" s="133" t="str">
        <f t="shared" si="22"/>
        <v/>
      </c>
      <c r="W50" s="133" t="str">
        <f t="shared" si="22"/>
        <v/>
      </c>
      <c r="X50" s="133" t="str">
        <f t="shared" si="22"/>
        <v/>
      </c>
    </row>
    <row r="51" spans="1:24" s="138" customFormat="1" ht="16.5" thickTop="1" thickBot="1" x14ac:dyDescent="0.3">
      <c r="A51" s="340" t="s">
        <v>117</v>
      </c>
      <c r="B51" s="341"/>
      <c r="C51" s="135"/>
      <c r="D51" s="136" t="str">
        <f>IF(D10="","",MAX(D10:D49))</f>
        <v/>
      </c>
      <c r="E51" s="136" t="str">
        <f t="shared" ref="E51:X51" si="23">IF(E10="","",MAX(E10:E49))</f>
        <v/>
      </c>
      <c r="F51" s="136" t="str">
        <f t="shared" si="23"/>
        <v/>
      </c>
      <c r="G51" s="136" t="str">
        <f t="shared" si="23"/>
        <v/>
      </c>
      <c r="H51" s="136" t="str">
        <f t="shared" si="23"/>
        <v/>
      </c>
      <c r="I51" s="136" t="str">
        <f t="shared" si="23"/>
        <v/>
      </c>
      <c r="J51" s="136" t="str">
        <f t="shared" si="23"/>
        <v/>
      </c>
      <c r="K51" s="137" t="str">
        <f t="shared" si="23"/>
        <v/>
      </c>
      <c r="L51" s="181" t="str">
        <f t="shared" si="23"/>
        <v/>
      </c>
      <c r="M51" s="136" t="str">
        <f t="shared" si="23"/>
        <v/>
      </c>
      <c r="N51" s="136" t="str">
        <f t="shared" si="23"/>
        <v/>
      </c>
      <c r="O51" s="136" t="str">
        <f t="shared" si="23"/>
        <v/>
      </c>
      <c r="P51" s="177" t="str">
        <f t="shared" si="23"/>
        <v/>
      </c>
      <c r="Q51" s="136" t="str">
        <f t="shared" si="23"/>
        <v/>
      </c>
      <c r="R51" s="136" t="str">
        <f t="shared" si="23"/>
        <v/>
      </c>
      <c r="S51" s="136" t="str">
        <f t="shared" si="23"/>
        <v/>
      </c>
      <c r="T51" s="136" t="str">
        <f t="shared" si="23"/>
        <v/>
      </c>
      <c r="U51" s="136" t="str">
        <f t="shared" si="23"/>
        <v/>
      </c>
      <c r="V51" s="136" t="str">
        <f t="shared" si="23"/>
        <v/>
      </c>
      <c r="W51" s="136" t="str">
        <f t="shared" si="23"/>
        <v/>
      </c>
      <c r="X51" s="136" t="str">
        <f t="shared" si="23"/>
        <v/>
      </c>
    </row>
    <row r="52" spans="1:24" s="142" customFormat="1" ht="16.5" thickTop="1" thickBot="1" x14ac:dyDescent="0.3">
      <c r="A52" s="342" t="s">
        <v>118</v>
      </c>
      <c r="B52" s="343"/>
      <c r="C52" s="139"/>
      <c r="D52" s="140" t="str">
        <f>IF(D10="","",MIN(D10:D49))</f>
        <v/>
      </c>
      <c r="E52" s="140" t="str">
        <f t="shared" ref="E52:X52" si="24">IF(E10="","",MIN(E10:E49))</f>
        <v/>
      </c>
      <c r="F52" s="140" t="str">
        <f t="shared" si="24"/>
        <v/>
      </c>
      <c r="G52" s="140" t="str">
        <f t="shared" si="24"/>
        <v/>
      </c>
      <c r="H52" s="140" t="str">
        <f t="shared" si="24"/>
        <v/>
      </c>
      <c r="I52" s="140" t="str">
        <f t="shared" si="24"/>
        <v/>
      </c>
      <c r="J52" s="140" t="str">
        <f t="shared" si="24"/>
        <v/>
      </c>
      <c r="K52" s="141" t="str">
        <f t="shared" si="24"/>
        <v/>
      </c>
      <c r="L52" s="182" t="str">
        <f t="shared" si="24"/>
        <v/>
      </c>
      <c r="M52" s="140" t="str">
        <f t="shared" si="24"/>
        <v/>
      </c>
      <c r="N52" s="140" t="str">
        <f t="shared" si="24"/>
        <v/>
      </c>
      <c r="O52" s="140" t="str">
        <f t="shared" si="24"/>
        <v/>
      </c>
      <c r="P52" s="178" t="str">
        <f t="shared" si="24"/>
        <v/>
      </c>
      <c r="Q52" s="140" t="str">
        <f t="shared" si="24"/>
        <v/>
      </c>
      <c r="R52" s="140" t="str">
        <f t="shared" si="24"/>
        <v/>
      </c>
      <c r="S52" s="140" t="str">
        <f t="shared" si="24"/>
        <v/>
      </c>
      <c r="T52" s="140" t="str">
        <f t="shared" si="24"/>
        <v/>
      </c>
      <c r="U52" s="140" t="str">
        <f t="shared" si="24"/>
        <v/>
      </c>
      <c r="V52" s="140" t="str">
        <f t="shared" si="24"/>
        <v/>
      </c>
      <c r="W52" s="140" t="str">
        <f t="shared" si="24"/>
        <v/>
      </c>
      <c r="X52" s="140" t="str">
        <f t="shared" si="24"/>
        <v/>
      </c>
    </row>
    <row r="53" spans="1:24" s="145" customFormat="1" ht="16.5" thickTop="1" thickBot="1" x14ac:dyDescent="0.3">
      <c r="A53" s="338" t="s">
        <v>119</v>
      </c>
      <c r="B53" s="339"/>
      <c r="C53" s="143"/>
      <c r="D53" s="144" t="str">
        <f>IF(D10="","",STDEV(D10:D49))</f>
        <v/>
      </c>
      <c r="E53" s="144" t="str">
        <f t="shared" ref="E53:X53" si="25">IF(E10="","",STDEV(E10:E49))</f>
        <v/>
      </c>
      <c r="F53" s="144" t="str">
        <f t="shared" si="25"/>
        <v/>
      </c>
      <c r="G53" s="144" t="str">
        <f t="shared" si="25"/>
        <v/>
      </c>
      <c r="H53" s="144" t="str">
        <f t="shared" si="25"/>
        <v/>
      </c>
      <c r="I53" s="144" t="str">
        <f t="shared" si="25"/>
        <v/>
      </c>
      <c r="J53" s="144" t="str">
        <f t="shared" si="25"/>
        <v/>
      </c>
      <c r="K53" s="175" t="str">
        <f t="shared" si="25"/>
        <v/>
      </c>
      <c r="L53" s="183" t="str">
        <f t="shared" si="25"/>
        <v/>
      </c>
      <c r="M53" s="144" t="str">
        <f t="shared" si="25"/>
        <v/>
      </c>
      <c r="N53" s="144" t="str">
        <f t="shared" si="25"/>
        <v/>
      </c>
      <c r="O53" s="144" t="str">
        <f t="shared" si="25"/>
        <v/>
      </c>
      <c r="P53" s="179" t="str">
        <f t="shared" si="25"/>
        <v/>
      </c>
      <c r="Q53" s="144" t="str">
        <f t="shared" si="25"/>
        <v/>
      </c>
      <c r="R53" s="144" t="str">
        <f t="shared" si="25"/>
        <v/>
      </c>
      <c r="S53" s="144" t="str">
        <f t="shared" si="25"/>
        <v/>
      </c>
      <c r="T53" s="144" t="str">
        <f t="shared" si="25"/>
        <v/>
      </c>
      <c r="U53" s="144" t="str">
        <f t="shared" si="25"/>
        <v/>
      </c>
      <c r="V53" s="144" t="str">
        <f t="shared" si="25"/>
        <v/>
      </c>
      <c r="W53" s="144" t="str">
        <f t="shared" si="25"/>
        <v/>
      </c>
      <c r="X53" s="144" t="str">
        <f t="shared" si="25"/>
        <v/>
      </c>
    </row>
  </sheetData>
  <sheetProtection algorithmName="SHA-512" hashValue="8zS6HV3RpSNv6ASQaP3qJBmL51vhIYJUIWwphRNBxS8m0NOACTgqcjUZqptXSjhN3VkXPCzKMya8ppOR0/qf6Q==" saltValue="mUwHYwpKaJAxXaXr/T1oqg==" spinCount="100000" sheet="1" selectLockedCells="1"/>
  <mergeCells count="60">
    <mergeCell ref="P6:S6"/>
    <mergeCell ref="T6:X6"/>
    <mergeCell ref="D7:G7"/>
    <mergeCell ref="A6:B7"/>
    <mergeCell ref="C6:C9"/>
    <mergeCell ref="D6:O6"/>
    <mergeCell ref="H7:K7"/>
    <mergeCell ref="L7:O7"/>
    <mergeCell ref="P7:S7"/>
    <mergeCell ref="T7:X7"/>
    <mergeCell ref="A8:B8"/>
    <mergeCell ref="A42:B42"/>
    <mergeCell ref="A43:B43"/>
    <mergeCell ref="A44:B44"/>
    <mergeCell ref="A45:B45"/>
    <mergeCell ref="A46:B46"/>
    <mergeCell ref="A10:B10"/>
    <mergeCell ref="A29:B29"/>
    <mergeCell ref="A30:B30"/>
    <mergeCell ref="A31:B31"/>
    <mergeCell ref="A32:B32"/>
    <mergeCell ref="A26:B26"/>
    <mergeCell ref="A27:B27"/>
    <mergeCell ref="A28:B28"/>
    <mergeCell ref="A11:B11"/>
    <mergeCell ref="A12:B12"/>
    <mergeCell ref="A13:B13"/>
    <mergeCell ref="A14:B14"/>
    <mergeCell ref="A15:B15"/>
    <mergeCell ref="A16:B16"/>
    <mergeCell ref="A17:B17"/>
    <mergeCell ref="A18:B18"/>
    <mergeCell ref="A3:B3"/>
    <mergeCell ref="C3:Q3"/>
    <mergeCell ref="A4:B4"/>
    <mergeCell ref="C4:Q4"/>
    <mergeCell ref="A1:S2"/>
    <mergeCell ref="A51:B51"/>
    <mergeCell ref="A52:B52"/>
    <mergeCell ref="A53:B53"/>
    <mergeCell ref="A33:B33"/>
    <mergeCell ref="A47:B47"/>
    <mergeCell ref="A48:B48"/>
    <mergeCell ref="A49:B49"/>
    <mergeCell ref="A35:B35"/>
    <mergeCell ref="A36:B36"/>
    <mergeCell ref="A37:B37"/>
    <mergeCell ref="A38:B38"/>
    <mergeCell ref="A39:B39"/>
    <mergeCell ref="A50:B50"/>
    <mergeCell ref="A34:B34"/>
    <mergeCell ref="A40:B40"/>
    <mergeCell ref="A41:B41"/>
    <mergeCell ref="A24:B24"/>
    <mergeCell ref="A25:B25"/>
    <mergeCell ref="A19:B19"/>
    <mergeCell ref="A20:B20"/>
    <mergeCell ref="A21:B21"/>
    <mergeCell ref="A22:B22"/>
    <mergeCell ref="A23:B23"/>
  </mergeCells>
  <conditionalFormatting sqref="F10:G49 J10:K49 N10:O49 R10:S49 W10:X49">
    <cfRule type="cellIs" dxfId="0" priority="1" operator="lessThan">
      <formula>10</formula>
    </cfRule>
  </conditionalFormatting>
  <pageMargins left="0.31496062992125984" right="0.31496062992125984" top="0.74803149606299213" bottom="0.74803149606299213" header="0.31496062992125984" footer="0.31496062992125984"/>
  <pageSetup paperSize="9" scale="50" fitToHeight="0" orientation="landscape" verticalDpi="2" r:id="rId1"/>
  <headerFooter alignWithMargins="0">
    <oddHeader>&amp;CTableau de synthèse des notes</oddHeader>
    <oddFooter>&amp;CGrille récapitulative - Académie de Strasbourg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Présentation</vt:lpstr>
      <vt:lpstr>PFMP CAP-HCR</vt:lpstr>
      <vt:lpstr>PFMP BACPRO-CSR</vt:lpstr>
      <vt:lpstr>PFMP CAP-cuisine</vt:lpstr>
      <vt:lpstr>PFMP BACPRO-cuisine</vt:lpstr>
      <vt:lpstr>CAP - HCR</vt:lpstr>
      <vt:lpstr>CAP - Cuisine</vt:lpstr>
      <vt:lpstr>BACPRO - CSR</vt:lpstr>
      <vt:lpstr>BACPRO - Cuisine</vt:lpstr>
      <vt:lpstr>Situations litigieuses</vt:lpstr>
      <vt:lpstr>'PFMP CAP-cuisine'!nom</vt:lpstr>
      <vt:lpstr>'PFMP CAP-HCR'!nom</vt:lpstr>
      <vt:lpstr>nom</vt:lpstr>
      <vt:lpstr>'BACPRO - CSR'!Zone_d_impression</vt:lpstr>
      <vt:lpstr>'BACPRO - Cuisine'!Zone_d_impression</vt:lpstr>
      <vt:lpstr>'CAP - Cuisine'!Zone_d_impression</vt:lpstr>
      <vt:lpstr>'CAP - HCR'!Zone_d_impression</vt:lpstr>
      <vt:lpstr>Présentation!Zone_d_impression</vt:lpstr>
      <vt:lpstr>'Situations litigieuses'!Zone_d_impression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chefseb</dc:creator>
  <cp:keywords/>
  <dc:description/>
  <cp:lastModifiedBy>Philippe Viain</cp:lastModifiedBy>
  <cp:revision/>
  <dcterms:created xsi:type="dcterms:W3CDTF">2019-06-14T14:15:29Z</dcterms:created>
  <dcterms:modified xsi:type="dcterms:W3CDTF">2021-05-28T16:23:55Z</dcterms:modified>
  <cp:category/>
  <cp:contentStatus/>
</cp:coreProperties>
</file>